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ovingram\Downloads\"/>
    </mc:Choice>
  </mc:AlternateContent>
  <xr:revisionPtr revIDLastSave="0" documentId="13_ncr:1_{22DDDF03-3F14-46FD-B5A0-0B944D0E327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جدول حداقل حقوق ودستمزد" sheetId="1" r:id="rId1"/>
    <sheet name="حداقل و حداکثر تامین اجتماعی" sheetId="4" r:id="rId2"/>
    <sheet name="نوبت کاری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7" roundtripDataChecksum="wVdWoWmGrEaMteZASSLUkevQ0lWol0rL4cB7ROA1J/M="/>
    </ext>
  </extLst>
</workbook>
</file>

<file path=xl/calcChain.xml><?xml version="1.0" encoding="utf-8"?>
<calcChain xmlns="http://schemas.openxmlformats.org/spreadsheetml/2006/main">
  <c r="Q8" i="1" l="1"/>
  <c r="D8" i="4"/>
  <c r="Q22" i="1"/>
  <c r="Q23" i="1" s="1"/>
  <c r="Q20" i="1"/>
  <c r="Q19" i="1"/>
  <c r="Q18" i="1"/>
  <c r="Q17" i="1"/>
  <c r="Q16" i="1"/>
  <c r="Q11" i="1"/>
  <c r="Q12" i="1" s="1"/>
  <c r="Q9" i="1"/>
  <c r="Q10" i="1" s="1"/>
  <c r="Q21" i="1" s="1"/>
  <c r="D9" i="4"/>
  <c r="D10" i="4"/>
  <c r="D11" i="4"/>
  <c r="D13" i="4"/>
  <c r="D14" i="4"/>
  <c r="D15" i="4"/>
  <c r="D16" i="4"/>
  <c r="D17" i="4"/>
  <c r="D18" i="4"/>
  <c r="D19" i="4"/>
  <c r="D20" i="4"/>
  <c r="D21" i="4"/>
  <c r="D12" i="4"/>
  <c r="J23" i="1"/>
  <c r="G23" i="1"/>
  <c r="F23" i="1"/>
  <c r="P22" i="1"/>
  <c r="P23" i="1" s="1"/>
  <c r="O22" i="1"/>
  <c r="O23" i="1" s="1"/>
  <c r="N22" i="1"/>
  <c r="N23" i="1" s="1"/>
  <c r="M22" i="1"/>
  <c r="M23" i="1" s="1"/>
  <c r="L22" i="1"/>
  <c r="L23" i="1" s="1"/>
  <c r="K22" i="1"/>
  <c r="K23" i="1" s="1"/>
  <c r="J22" i="1"/>
  <c r="I22" i="1"/>
  <c r="I23" i="1" s="1"/>
  <c r="H22" i="1"/>
  <c r="H23" i="1" s="1"/>
  <c r="G22" i="1"/>
  <c r="F22" i="1"/>
  <c r="E22" i="1"/>
  <c r="E23" i="1" s="1"/>
  <c r="D22" i="1"/>
  <c r="D23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J10" i="1"/>
  <c r="J21" i="1" s="1"/>
  <c r="I10" i="1"/>
  <c r="I21" i="1" s="1"/>
  <c r="K9" i="1"/>
  <c r="K10" i="1" s="1"/>
  <c r="K21" i="1" s="1"/>
  <c r="J9" i="1"/>
  <c r="I9" i="1"/>
  <c r="P8" i="1"/>
  <c r="P9" i="1" s="1"/>
  <c r="P10" i="1" s="1"/>
  <c r="P21" i="1" s="1"/>
  <c r="O8" i="1"/>
  <c r="O9" i="1" s="1"/>
  <c r="O10" i="1" s="1"/>
  <c r="O21" i="1" s="1"/>
  <c r="N8" i="1"/>
  <c r="N9" i="1" s="1"/>
  <c r="N10" i="1" s="1"/>
  <c r="N21" i="1" s="1"/>
  <c r="M8" i="1"/>
  <c r="M9" i="1" s="1"/>
  <c r="M10" i="1" s="1"/>
  <c r="M21" i="1" s="1"/>
  <c r="L8" i="1"/>
  <c r="L9" i="1" s="1"/>
  <c r="L10" i="1" s="1"/>
  <c r="L21" i="1" s="1"/>
  <c r="K8" i="1"/>
  <c r="J8" i="1"/>
  <c r="I8" i="1"/>
  <c r="H8" i="1"/>
  <c r="H9" i="1" s="1"/>
  <c r="H10" i="1" s="1"/>
  <c r="H21" i="1" s="1"/>
  <c r="G8" i="1"/>
  <c r="G9" i="1" s="1"/>
  <c r="G10" i="1" s="1"/>
  <c r="G21" i="1" s="1"/>
  <c r="F8" i="1"/>
  <c r="F9" i="1" s="1"/>
  <c r="F10" i="1" s="1"/>
  <c r="F21" i="1" s="1"/>
  <c r="E8" i="1"/>
  <c r="E9" i="1" s="1"/>
  <c r="E10" i="1" s="1"/>
  <c r="E21" i="1" s="1"/>
  <c r="D8" i="1"/>
  <c r="D9" i="1" s="1"/>
  <c r="D10" i="1" s="1"/>
  <c r="D21" i="1" s="1"/>
</calcChain>
</file>

<file path=xl/sharedStrings.xml><?xml version="1.0" encoding="utf-8"?>
<sst xmlns="http://schemas.openxmlformats.org/spreadsheetml/2006/main" count="78" uniqueCount="61">
  <si>
    <t>دانلود فونت مورد نیاز جهت اجرای صحیح جدول اکسل</t>
  </si>
  <si>
    <t>دانلود آخرین آپدیت اکسل حداقل حقوق و دستمزد</t>
  </si>
  <si>
    <t>https://roshdemali.com/جدول-حداقل-حقوق-و-دستمزد/</t>
  </si>
  <si>
    <t>ردیف</t>
  </si>
  <si>
    <t>حداقل حقوق و مزایا بر اساس قانون کار در سال (به ریال)</t>
  </si>
  <si>
    <t>حداقل حقوق ماهانه = طبق مصوبه</t>
  </si>
  <si>
    <t>حقوق روزانه = حقوق ماهانه تقسیم بر 30</t>
  </si>
  <si>
    <t>دستمزد ساعتی = حقوق روزانه تقسیم بر 7/33</t>
  </si>
  <si>
    <t>اضافه کاری ساعتی = دستمزد ساعتی ضربدر 1/4</t>
  </si>
  <si>
    <t>حق اولاد تا تک فرزند = 10% ضربدر حداقل حقوق (بشرط پرداخت 720 روز سابقه بیمه)</t>
  </si>
  <si>
    <t>حق اولاد تا دو فرزند = 2 برابر حق اولاد تک فرزند (بشرط پرداخت 720 روز سابقه بیمه)</t>
  </si>
  <si>
    <t>حق بن و خواربار = طبق مصوبه</t>
  </si>
  <si>
    <t>حق مسکن = طبق مصوبه</t>
  </si>
  <si>
    <t>بیمه سهم کارفرما = حقوق ماهانه بدون مزایا ضربدر 20%</t>
  </si>
  <si>
    <t>بیمه بیکاری (سهم کارفرما) = حقوق ماهانه بدون مزایا ضربدر 3%</t>
  </si>
  <si>
    <t>بیمه سهم کارگر = حقوق ماهانه بدون مزایا ضربدر 7%</t>
  </si>
  <si>
    <t>حداقل عیدی سالیانه = 2 ماه حداقل حقوق (بدون مزایا)</t>
  </si>
  <si>
    <t>حداکثر عیدی سالیانه = 3 ماه حداقل حقوق (بدون مزایا)</t>
  </si>
  <si>
    <t>جمعه کاری ساعتی = 2برابر دستمزد ساعتی ضربدر 1/4 (جمعه + اضافه کار)</t>
  </si>
  <si>
    <t>سنوات و مرخصی یکسال کارکرد = هر کدام یکماه حقوق</t>
  </si>
  <si>
    <t>سنوات مرخصی یک ماه کارکرد = هر کدام اعداد ردیف 16 تقسیم بر 12 (دوازده ماه)</t>
  </si>
  <si>
    <t>حق سنوات روزانه (کارگران روزمزد و دائم)</t>
  </si>
  <si>
    <t>درصد افزایش دستمزدها نسبت به سال قبل</t>
  </si>
  <si>
    <t>6درصد رشد + روزانه 304 ریال</t>
  </si>
  <si>
    <t>7درصد رشد + روزانه 1209 ریال</t>
  </si>
  <si>
    <t>10درصد رشد + روزانه 19485 ریال</t>
  </si>
  <si>
    <t>12درصد رشد + روزانه 21110 ریال</t>
  </si>
  <si>
    <t>17درصد رشد</t>
  </si>
  <si>
    <t>14درصد رشد</t>
  </si>
  <si>
    <t>12درصد رشد + روزانه 6768 ریال</t>
  </si>
  <si>
    <t>4/1درصد رشد + روزانه 28208 ریال</t>
  </si>
  <si>
    <t>13درصد رشد + روزانه 87049 ریال</t>
  </si>
  <si>
    <t>15درصد رشد + روزانه 55338 ریال</t>
  </si>
  <si>
    <t>26درصد رشد + روزانه 82785 ریال</t>
  </si>
  <si>
    <t>۵۷.۴درصد رشد</t>
  </si>
  <si>
    <t>21درصد رشد + روزانه 83596 ریال</t>
  </si>
  <si>
    <t>سال</t>
  </si>
  <si>
    <t>حداقل دستمزد ماهانه</t>
  </si>
  <si>
    <t>حداکثر دستمزد ماهانه = 7 برابر حداقل دستمزد ماهانه</t>
  </si>
  <si>
    <t xml:space="preserve"> </t>
  </si>
  <si>
    <t>22درصد رشد + روزانه 230026 ریال</t>
  </si>
  <si>
    <t>حق تاهل = طبق مصوبه</t>
  </si>
  <si>
    <t>-</t>
  </si>
  <si>
    <t>نوع شیفت</t>
  </si>
  <si>
    <t>جمعه کاری</t>
  </si>
  <si>
    <t>شبکاری</t>
  </si>
  <si>
    <t>شیفت صبح و عصر</t>
  </si>
  <si>
    <t>شیفت صبح و عصر و شب</t>
  </si>
  <si>
    <t>شیفت صبح و شب یا عصر و شب</t>
  </si>
  <si>
    <t>دو برابر دستمزد ضربدر 1.4</t>
  </si>
  <si>
    <t>دستمزد روزانه ضربدر 1.35 در ازای 30 روز شیفت شب ثابت</t>
  </si>
  <si>
    <t>دستمزد روزانه ضربدر 1.1 در ازای 30 روز شیفت صبح و عصر</t>
  </si>
  <si>
    <t>دستمزد روزانه ضربدر 1.15 در ازای 30 روز شیفت صبح و عصر و شب</t>
  </si>
  <si>
    <t>دستمزد روزانه ضربدر 1.225 در ازای 30 روز شیفت صبح و شب یا عصر و شب</t>
  </si>
  <si>
    <t>نرخ مازاد</t>
  </si>
  <si>
    <t>40درصد</t>
  </si>
  <si>
    <t>35درصد</t>
  </si>
  <si>
    <t>10درصد</t>
  </si>
  <si>
    <t>15درصد</t>
  </si>
  <si>
    <t>22.5درصد</t>
  </si>
  <si>
    <t>https://vid.roshdemali.com/Attach_file/Roshdemali.ttf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</si>
</sst>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3020429]General"/>
    <numFmt numFmtId="165" formatCode="_(* #,##0_);_(* \(#,##0\);_(* &quot;-&quot;??_);_(@_)"/>
  </numFmts>
  <fonts count="12" x14ac:knownFonts="1">
    <font>
      <sz val="11"/>
      <color theme="1"/>
      <name val="Arial"/>
      <scheme val="minor"/>
    </font>
    <font>
      <sz val="11"/>
      <color theme="1"/>
      <name val="Arial"/>
      <scheme val="minor"/>
    </font>
    <font>
      <sz val="11"/>
      <color theme="1"/>
      <name val="IRANSans"/>
      <family val="1"/>
    </font>
    <font>
      <u/>
      <sz val="11"/>
      <color theme="10"/>
      <name val="IRANSans"/>
      <family val="1"/>
    </font>
    <font>
      <b/>
      <u/>
      <sz val="11"/>
      <color theme="10"/>
      <name val="IRANSans"/>
      <family val="1"/>
    </font>
    <font>
      <b/>
      <sz val="11"/>
      <color theme="1"/>
      <name val="IRANSans"/>
      <family val="1"/>
    </font>
    <font>
      <sz val="9"/>
      <color theme="1"/>
      <name val="IRANSans"/>
      <family val="1"/>
    </font>
    <font>
      <b/>
      <sz val="8"/>
      <color theme="1"/>
      <name val="IRANSans"/>
      <family val="1"/>
    </font>
    <font>
      <b/>
      <sz val="16"/>
      <color theme="1"/>
      <name val="IRANSans"/>
      <family val="1"/>
    </font>
    <font>
      <b/>
      <sz val="11"/>
      <color theme="1"/>
      <name val="PelakFA SemiBold"/>
      <family val="2"/>
      <charset val="178"/>
    </font>
    <font>
      <sz val="11"/>
      <color theme="1"/>
      <name val="PelakFA SemiBold"/>
      <family val="2"/>
      <charset val="178"/>
    </font>
    <font>
      <u/>
      <sz val="11"/>
      <color theme="10"/>
      <name val="Arial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ck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 applyFont="1" applyAlignment="1"/>
    <xf numFmtId="164" fontId="2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Alignment="1">
      <alignment horizontal="center" vertical="center" wrapText="1" readingOrder="1"/>
    </xf>
    <xf numFmtId="164" fontId="2" fillId="0" borderId="0" xfId="0" applyNumberFormat="1" applyFont="1" applyAlignment="1">
      <alignment readingOrder="1"/>
    </xf>
    <xf numFmtId="164" fontId="2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Alignment="1">
      <alignment readingOrder="1"/>
    </xf>
    <xf numFmtId="164" fontId="2" fillId="0" borderId="0" xfId="0" applyNumberFormat="1" applyFont="1" applyAlignment="1">
      <alignment horizontal="right" vertical="center" readingOrder="1"/>
    </xf>
    <xf numFmtId="164" fontId="3" fillId="0" borderId="0" xfId="0" applyNumberFormat="1" applyFont="1" applyAlignment="1">
      <alignment horizontal="right" vertical="center" readingOrder="1"/>
    </xf>
    <xf numFmtId="164" fontId="5" fillId="0" borderId="0" xfId="0" applyNumberFormat="1" applyFont="1" applyAlignment="1">
      <alignment horizontal="right" vertical="center" readingOrder="1"/>
    </xf>
    <xf numFmtId="164" fontId="5" fillId="0" borderId="0" xfId="0" applyNumberFormat="1" applyFont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 vertical="center" wrapText="1" readingOrder="1"/>
    </xf>
    <xf numFmtId="164" fontId="6" fillId="0" borderId="3" xfId="0" applyNumberFormat="1" applyFont="1" applyBorder="1" applyAlignment="1">
      <alignment horizontal="center" vertical="center" wrapText="1" readingOrder="1"/>
    </xf>
    <xf numFmtId="165" fontId="9" fillId="0" borderId="2" xfId="1" applyNumberFormat="1" applyFont="1" applyBorder="1" applyAlignment="1">
      <alignment horizontal="center" vertical="center" readingOrder="1"/>
    </xf>
    <xf numFmtId="165" fontId="9" fillId="0" borderId="4" xfId="1" applyNumberFormat="1" applyFont="1" applyBorder="1" applyAlignment="1">
      <alignment horizontal="center" vertical="center" readingOrder="1"/>
    </xf>
    <xf numFmtId="164" fontId="3" fillId="0" borderId="0" xfId="0" applyNumberFormat="1" applyFont="1" applyAlignment="1">
      <alignment vertical="center" readingOrder="1"/>
    </xf>
    <xf numFmtId="164" fontId="4" fillId="0" borderId="0" xfId="0" applyNumberFormat="1" applyFont="1" applyAlignment="1">
      <alignment vertical="center" readingOrder="1"/>
    </xf>
    <xf numFmtId="164" fontId="2" fillId="0" borderId="0" xfId="0" applyNumberFormat="1" applyFont="1" applyAlignment="1">
      <alignment wrapText="1" readingOrder="1"/>
    </xf>
    <xf numFmtId="164" fontId="2" fillId="0" borderId="5" xfId="0" applyNumberFormat="1" applyFont="1" applyBorder="1" applyAlignment="1">
      <alignment horizontal="center" vertical="center" readingOrder="1"/>
    </xf>
    <xf numFmtId="165" fontId="9" fillId="0" borderId="6" xfId="1" applyNumberFormat="1" applyFont="1" applyBorder="1" applyAlignment="1">
      <alignment horizontal="center" vertical="center" readingOrder="1"/>
    </xf>
    <xf numFmtId="165" fontId="9" fillId="0" borderId="7" xfId="1" applyNumberFormat="1" applyFont="1" applyBorder="1" applyAlignment="1">
      <alignment horizontal="center" vertical="center" readingOrder="1"/>
    </xf>
    <xf numFmtId="164" fontId="2" fillId="0" borderId="8" xfId="0" applyNumberFormat="1" applyFont="1" applyBorder="1" applyAlignment="1">
      <alignment horizontal="center" vertical="center" readingOrder="1"/>
    </xf>
    <xf numFmtId="165" fontId="9" fillId="0" borderId="9" xfId="1" applyNumberFormat="1" applyFont="1" applyBorder="1" applyAlignment="1">
      <alignment horizontal="center" vertical="center" readingOrder="1"/>
    </xf>
    <xf numFmtId="165" fontId="9" fillId="0" borderId="10" xfId="1" applyNumberFormat="1" applyFont="1" applyBorder="1" applyAlignment="1">
      <alignment horizontal="center" vertical="center" readingOrder="1"/>
    </xf>
    <xf numFmtId="164" fontId="2" fillId="0" borderId="11" xfId="0" applyNumberFormat="1" applyFont="1" applyBorder="1" applyAlignment="1">
      <alignment horizontal="center" vertical="center" readingOrder="1"/>
    </xf>
    <xf numFmtId="165" fontId="9" fillId="0" borderId="12" xfId="1" applyNumberFormat="1" applyFont="1" applyBorder="1" applyAlignment="1">
      <alignment horizontal="center" vertical="center" readingOrder="1"/>
    </xf>
    <xf numFmtId="165" fontId="9" fillId="0" borderId="13" xfId="1" applyNumberFormat="1" applyFont="1" applyBorder="1" applyAlignment="1">
      <alignment horizontal="center" vertical="center" readingOrder="1"/>
    </xf>
    <xf numFmtId="164" fontId="2" fillId="0" borderId="14" xfId="0" applyNumberFormat="1" applyFont="1" applyBorder="1" applyAlignment="1">
      <alignment horizontal="center" vertical="center" wrapText="1" readingOrder="1"/>
    </xf>
    <xf numFmtId="165" fontId="10" fillId="0" borderId="15" xfId="1" applyNumberFormat="1" applyFont="1" applyBorder="1" applyAlignment="1">
      <alignment horizontal="center" vertical="center" wrapText="1" readingOrder="1"/>
    </xf>
    <xf numFmtId="165" fontId="10" fillId="0" borderId="16" xfId="1" applyNumberFormat="1" applyFont="1" applyBorder="1" applyAlignment="1">
      <alignment horizontal="center" vertical="center" wrapText="1" readingOrder="1"/>
    </xf>
    <xf numFmtId="164" fontId="2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Alignment="1">
      <alignment readingOrder="1"/>
    </xf>
    <xf numFmtId="164" fontId="2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Alignment="1">
      <alignment readingOrder="1"/>
    </xf>
    <xf numFmtId="164" fontId="3" fillId="0" borderId="0" xfId="0" applyNumberFormat="1" applyFont="1" applyAlignment="1">
      <alignment horizontal="center" vertical="center" readingOrder="1"/>
    </xf>
    <xf numFmtId="164" fontId="4" fillId="0" borderId="0" xfId="0" applyNumberFormat="1" applyFont="1" applyAlignment="1">
      <alignment horizontal="center" vertical="center" readingOrder="1"/>
    </xf>
    <xf numFmtId="164" fontId="6" fillId="0" borderId="17" xfId="0" applyNumberFormat="1" applyFont="1" applyBorder="1" applyAlignment="1">
      <alignment horizontal="center" vertical="center" wrapText="1" readingOrder="1"/>
    </xf>
    <xf numFmtId="164" fontId="7" fillId="0" borderId="18" xfId="0" applyNumberFormat="1" applyFont="1" applyBorder="1" applyAlignment="1">
      <alignment horizontal="center" vertical="center" wrapText="1" readingOrder="1"/>
    </xf>
    <xf numFmtId="164" fontId="8" fillId="0" borderId="19" xfId="0" applyNumberFormat="1" applyFont="1" applyBorder="1" applyAlignment="1">
      <alignment horizontal="center" vertical="center" wrapText="1" readingOrder="1"/>
    </xf>
    <xf numFmtId="164" fontId="8" fillId="0" borderId="20" xfId="0" applyNumberFormat="1" applyFont="1" applyBorder="1" applyAlignment="1">
      <alignment horizontal="center" vertical="center" wrapText="1" readingOrder="1"/>
    </xf>
    <xf numFmtId="164" fontId="2" fillId="0" borderId="21" xfId="0" applyNumberFormat="1" applyFont="1" applyBorder="1" applyAlignment="1">
      <alignment horizontal="center" vertical="center" readingOrder="1"/>
    </xf>
    <xf numFmtId="165" fontId="9" fillId="0" borderId="22" xfId="1" applyNumberFormat="1" applyFont="1" applyBorder="1" applyAlignment="1">
      <alignment horizontal="center" vertical="center" readingOrder="1"/>
    </xf>
    <xf numFmtId="164" fontId="2" fillId="0" borderId="23" xfId="0" applyNumberFormat="1" applyFont="1" applyBorder="1" applyAlignment="1">
      <alignment horizontal="center" vertical="center" readingOrder="1"/>
    </xf>
    <xf numFmtId="165" fontId="9" fillId="0" borderId="24" xfId="1" applyNumberFormat="1" applyFont="1" applyBorder="1" applyAlignment="1">
      <alignment horizontal="center" vertical="center" readingOrder="1"/>
    </xf>
    <xf numFmtId="164" fontId="2" fillId="0" borderId="25" xfId="0" applyNumberFormat="1" applyFont="1" applyBorder="1" applyAlignment="1">
      <alignment horizontal="center" vertical="center" wrapText="1" readingOrder="1"/>
    </xf>
    <xf numFmtId="164" fontId="6" fillId="0" borderId="26" xfId="0" applyNumberFormat="1" applyFont="1" applyBorder="1" applyAlignment="1">
      <alignment horizontal="center" vertical="center" wrapText="1" readingOrder="1"/>
    </xf>
    <xf numFmtId="165" fontId="10" fillId="0" borderId="27" xfId="1" applyNumberFormat="1" applyFont="1" applyBorder="1" applyAlignment="1">
      <alignment horizontal="center" vertical="center" wrapText="1" readingOrder="1"/>
    </xf>
    <xf numFmtId="165" fontId="10" fillId="0" borderId="28" xfId="1" applyNumberFormat="1" applyFont="1" applyBorder="1" applyAlignment="1">
      <alignment horizontal="center" vertical="center" wrapText="1" readingOrder="1"/>
    </xf>
    <xf numFmtId="164" fontId="2" fillId="0" borderId="29" xfId="0" applyNumberFormat="1" applyFont="1" applyBorder="1" applyAlignment="1">
      <alignment horizontal="center" vertical="center" wrapText="1" readingOrder="1"/>
    </xf>
    <xf numFmtId="165" fontId="10" fillId="0" borderId="30" xfId="1" applyNumberFormat="1" applyFont="1" applyBorder="1" applyAlignment="1">
      <alignment horizontal="center" vertical="center" wrapText="1" readingOrder="1"/>
    </xf>
    <xf numFmtId="165" fontId="10" fillId="0" borderId="31" xfId="1" applyNumberFormat="1" applyFont="1" applyBorder="1" applyAlignment="1">
      <alignment horizontal="center" vertical="center" wrapText="1" readingOrder="1"/>
    </xf>
    <xf numFmtId="164" fontId="2" fillId="0" borderId="32" xfId="0" applyNumberFormat="1" applyFont="1" applyBorder="1" applyAlignment="1">
      <alignment horizontal="center" vertical="center" readingOrder="1"/>
    </xf>
    <xf numFmtId="165" fontId="9" fillId="0" borderId="33" xfId="1" applyNumberFormat="1" applyFont="1" applyBorder="1" applyAlignment="1">
      <alignment horizontal="center" vertical="center" readingOrder="1"/>
    </xf>
    <xf numFmtId="164" fontId="2" fillId="0" borderId="34" xfId="0" applyNumberFormat="1" applyFont="1" applyBorder="1" applyAlignment="1">
      <alignment horizontal="center" vertical="center" readingOrder="1"/>
    </xf>
    <xf numFmtId="165" fontId="9" fillId="0" borderId="35" xfId="1" applyNumberFormat="1" applyFont="1" applyBorder="1" applyAlignment="1">
      <alignment horizontal="center" vertical="center" readingOrder="1"/>
    </xf>
    <xf numFmtId="164" fontId="2" fillId="0" borderId="36" xfId="0" applyNumberFormat="1" applyFont="1" applyBorder="1" applyAlignment="1">
      <alignment horizontal="center" vertical="center" readingOrder="1"/>
    </xf>
    <xf numFmtId="165" fontId="9" fillId="0" borderId="37" xfId="1" applyNumberFormat="1" applyFont="1" applyBorder="1" applyAlignment="1">
      <alignment horizontal="center" vertical="center" readingOrder="1"/>
    </xf>
    <xf numFmtId="165" fontId="9" fillId="0" borderId="38" xfId="1" applyNumberFormat="1" applyFont="1" applyBorder="1" applyAlignment="1">
      <alignment horizontal="center" vertical="center" readingOrder="1"/>
    </xf>
    <xf numFmtId="164" fontId="11" fillId="0" borderId="0" xfId="2" applyNumberFormat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0</xdr:rowOff>
    </xdr:from>
    <xdr:ext cx="7686675" cy="2085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0</xdr:rowOff>
    </xdr:from>
    <xdr:ext cx="7686675" cy="2085975"/>
    <xdr:pic>
      <xdr:nvPicPr>
        <xdr:cNvPr id="2" name="image1.png">
          <a:extLst>
            <a:ext uri="{FF2B5EF4-FFF2-40B4-BE49-F238E27FC236}">
              <a16:creationId xmlns:a16="http://schemas.microsoft.com/office/drawing/2014/main" id="{E3E4DAD6-B50F-4AFF-9DF8-A9FD3B310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597400" y="228600"/>
          <a:ext cx="7686675" cy="20859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0</xdr:rowOff>
    </xdr:from>
    <xdr:ext cx="7686675" cy="2085975"/>
    <xdr:pic>
      <xdr:nvPicPr>
        <xdr:cNvPr id="2" name="image1.png">
          <a:extLst>
            <a:ext uri="{FF2B5EF4-FFF2-40B4-BE49-F238E27FC236}">
              <a16:creationId xmlns:a16="http://schemas.microsoft.com/office/drawing/2014/main" id="{E47C714B-321A-4FCA-B684-74523F1A81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3321300" y="228600"/>
          <a:ext cx="7686675" cy="2085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d.roshdemali.com/Attach_file/Roshdemali.ttf" TargetMode="External"/><Relationship Id="rId1" Type="http://schemas.openxmlformats.org/officeDocument/2006/relationships/hyperlink" Target="https://roshdemali.com/%D8%AC%D8%AF%D9%88%D9%84-%D8%AD%D8%AF%D8%A7%D9%82%D9%84-%D8%AD%D9%82%D9%88%D9%82-%D9%88-%D8%AF%D8%B3%D8%AA%D9%85%D8%B2%D8%AF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id.roshdemali.com/Attach_file/Roshdemali.ttf" TargetMode="External"/><Relationship Id="rId1" Type="http://schemas.openxmlformats.org/officeDocument/2006/relationships/hyperlink" Target="https://roshdemali.com/%D8%AC%D8%AF%D9%88%D9%84-%D8%AD%D8%AF%D8%A7%D9%82%D9%84-%D8%AD%D9%82%D9%88%D9%82-%D9%88-%D8%AF%D8%B3%D8%AA%D9%85%D8%B2%D8%AF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vid.roshdemali.com/Attach_file/Roshdemali.ttf" TargetMode="External"/><Relationship Id="rId1" Type="http://schemas.openxmlformats.org/officeDocument/2006/relationships/hyperlink" Target="https://roshdemali.com/%D8%AC%D8%AF%D9%88%D9%84-%D8%AD%D8%AF%D8%A7%D9%82%D9%84-%D8%AD%D9%82%D9%88%D9%82-%D9%88-%D8%AF%D8%B3%D8%AA%D9%85%D8%B2%D8%A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rightToLeft="1" tabSelected="1" workbookViewId="0">
      <selection activeCell="A2" sqref="A2"/>
    </sheetView>
  </sheetViews>
  <sheetFormatPr defaultColWidth="12.625" defaultRowHeight="15" customHeight="1" x14ac:dyDescent="0.55000000000000004"/>
  <cols>
    <col min="1" max="1" width="12" style="3" customWidth="1"/>
    <col min="2" max="2" width="6.125" style="3" customWidth="1"/>
    <col min="3" max="3" width="39.5" style="3" customWidth="1"/>
    <col min="4" max="7" width="11.75" style="3" customWidth="1"/>
    <col min="8" max="16" width="13.875" style="3" customWidth="1"/>
    <col min="17" max="17" width="14.875" style="5" customWidth="1"/>
    <col min="18" max="26" width="9.125" style="3" customWidth="1"/>
    <col min="27" max="16384" width="12.625" style="3"/>
  </cols>
  <sheetData>
    <row r="1" spans="1:26" ht="18" customHeight="1" x14ac:dyDescent="0.55000000000000004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1"/>
      <c r="S1" s="1"/>
      <c r="T1" s="1"/>
      <c r="U1" s="1"/>
      <c r="V1" s="1"/>
      <c r="W1" s="1"/>
      <c r="X1" s="1"/>
      <c r="Y1" s="1"/>
      <c r="Z1" s="1"/>
    </row>
    <row r="2" spans="1:26" ht="171" customHeight="1" x14ac:dyDescent="0.55000000000000004">
      <c r="A2" s="1"/>
      <c r="B2" s="31"/>
      <c r="C2" s="32"/>
      <c r="D2" s="32"/>
      <c r="E2" s="32"/>
      <c r="F2" s="32"/>
      <c r="G2" s="32"/>
      <c r="H2" s="32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55000000000000004">
      <c r="A3" s="1"/>
      <c r="B3" s="31" t="s">
        <v>0</v>
      </c>
      <c r="C3" s="32"/>
      <c r="D3" s="57" t="s">
        <v>60</v>
      </c>
      <c r="E3" s="33"/>
      <c r="F3" s="33"/>
      <c r="G3" s="33"/>
      <c r="H3" s="33"/>
      <c r="I3" s="14"/>
      <c r="J3" s="14"/>
      <c r="K3" s="14"/>
      <c r="L3" s="7"/>
      <c r="M3" s="7"/>
      <c r="N3" s="7"/>
      <c r="O3" s="7"/>
      <c r="P3" s="7"/>
      <c r="Q3" s="7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55000000000000004">
      <c r="A4" s="1"/>
      <c r="B4" s="31" t="s">
        <v>1</v>
      </c>
      <c r="C4" s="32"/>
      <c r="D4" s="34" t="s">
        <v>2</v>
      </c>
      <c r="E4" s="34"/>
      <c r="F4" s="34"/>
      <c r="G4" s="34"/>
      <c r="H4" s="34"/>
      <c r="I4" s="15"/>
      <c r="J4" s="15"/>
      <c r="K4" s="15"/>
      <c r="L4" s="8"/>
      <c r="M4" s="8"/>
      <c r="N4" s="8"/>
      <c r="O4" s="8"/>
      <c r="P4" s="8"/>
      <c r="Q4" s="8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thickBot="1" x14ac:dyDescent="0.6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thickBot="1" x14ac:dyDescent="0.6">
      <c r="A6" s="9"/>
      <c r="B6" s="35" t="s">
        <v>3</v>
      </c>
      <c r="C6" s="36" t="s">
        <v>4</v>
      </c>
      <c r="D6" s="37">
        <v>1390</v>
      </c>
      <c r="E6" s="37">
        <v>1391</v>
      </c>
      <c r="F6" s="37">
        <v>1392</v>
      </c>
      <c r="G6" s="37">
        <v>1393</v>
      </c>
      <c r="H6" s="37">
        <v>1394</v>
      </c>
      <c r="I6" s="37">
        <v>1395</v>
      </c>
      <c r="J6" s="37">
        <v>1396</v>
      </c>
      <c r="K6" s="37">
        <v>1397</v>
      </c>
      <c r="L6" s="37">
        <v>1398</v>
      </c>
      <c r="M6" s="37">
        <v>1399</v>
      </c>
      <c r="N6" s="37">
        <v>1400</v>
      </c>
      <c r="O6" s="37">
        <v>1401</v>
      </c>
      <c r="P6" s="37">
        <v>1402</v>
      </c>
      <c r="Q6" s="38">
        <v>1403</v>
      </c>
      <c r="R6" s="9"/>
      <c r="S6" s="9"/>
      <c r="T6" s="9"/>
      <c r="U6" s="9"/>
      <c r="V6" s="9"/>
      <c r="W6" s="9"/>
      <c r="X6" s="9"/>
      <c r="Y6" s="9"/>
      <c r="Z6" s="9"/>
    </row>
    <row r="7" spans="1:26" ht="18.75" customHeight="1" x14ac:dyDescent="0.55000000000000004">
      <c r="A7" s="1"/>
      <c r="B7" s="39">
        <v>1</v>
      </c>
      <c r="C7" s="10" t="s">
        <v>5</v>
      </c>
      <c r="D7" s="12">
        <v>3303000</v>
      </c>
      <c r="E7" s="12">
        <v>3897000</v>
      </c>
      <c r="F7" s="12">
        <v>4871250</v>
      </c>
      <c r="G7" s="12">
        <v>6089100</v>
      </c>
      <c r="H7" s="12">
        <v>7124250</v>
      </c>
      <c r="I7" s="12">
        <v>8121660</v>
      </c>
      <c r="J7" s="12">
        <v>9299310</v>
      </c>
      <c r="K7" s="12">
        <v>11112690</v>
      </c>
      <c r="L7" s="12">
        <v>15168810</v>
      </c>
      <c r="M7" s="12">
        <v>19112700</v>
      </c>
      <c r="N7" s="12">
        <v>26554925</v>
      </c>
      <c r="O7" s="12">
        <v>41797500</v>
      </c>
      <c r="P7" s="12">
        <v>53082840</v>
      </c>
      <c r="Q7" s="40">
        <v>71661834</v>
      </c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55000000000000004">
      <c r="A8" s="1"/>
      <c r="B8" s="41">
        <v>2</v>
      </c>
      <c r="C8" s="11" t="s">
        <v>6</v>
      </c>
      <c r="D8" s="13">
        <f t="shared" ref="D8:P8" si="0">D7/30</f>
        <v>110100</v>
      </c>
      <c r="E8" s="13">
        <f t="shared" si="0"/>
        <v>129900</v>
      </c>
      <c r="F8" s="13">
        <f t="shared" si="0"/>
        <v>162375</v>
      </c>
      <c r="G8" s="13">
        <f t="shared" si="0"/>
        <v>202970</v>
      </c>
      <c r="H8" s="13">
        <f t="shared" si="0"/>
        <v>237475</v>
      </c>
      <c r="I8" s="13">
        <f t="shared" si="0"/>
        <v>270722</v>
      </c>
      <c r="J8" s="13">
        <f t="shared" si="0"/>
        <v>309977</v>
      </c>
      <c r="K8" s="13">
        <f t="shared" si="0"/>
        <v>370423</v>
      </c>
      <c r="L8" s="13">
        <f t="shared" si="0"/>
        <v>505627</v>
      </c>
      <c r="M8" s="13">
        <f t="shared" si="0"/>
        <v>637090</v>
      </c>
      <c r="N8" s="13">
        <f t="shared" si="0"/>
        <v>885164.16666666663</v>
      </c>
      <c r="O8" s="13">
        <f t="shared" si="0"/>
        <v>1393250</v>
      </c>
      <c r="P8" s="13">
        <f t="shared" si="0"/>
        <v>1769428</v>
      </c>
      <c r="Q8" s="42">
        <f t="shared" ref="Q8" si="1">Q7/30</f>
        <v>2388727.7999999998</v>
      </c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55000000000000004">
      <c r="A9" s="1"/>
      <c r="B9" s="39">
        <v>3</v>
      </c>
      <c r="C9" s="10" t="s">
        <v>7</v>
      </c>
      <c r="D9" s="12">
        <f t="shared" ref="D9:P9" si="2">D8/7.33333</f>
        <v>15013.643188019631</v>
      </c>
      <c r="E9" s="12">
        <f t="shared" si="2"/>
        <v>17713.644415292914</v>
      </c>
      <c r="F9" s="12">
        <f t="shared" si="2"/>
        <v>22142.055519116144</v>
      </c>
      <c r="G9" s="12">
        <f t="shared" si="2"/>
        <v>27677.739853518116</v>
      </c>
      <c r="H9" s="12">
        <f t="shared" si="2"/>
        <v>32382.96926498603</v>
      </c>
      <c r="I9" s="12">
        <f t="shared" si="2"/>
        <v>36916.653143933247</v>
      </c>
      <c r="J9" s="12">
        <f t="shared" si="2"/>
        <v>42269.610122550053</v>
      </c>
      <c r="K9" s="12">
        <f t="shared" si="2"/>
        <v>50512.250232841012</v>
      </c>
      <c r="L9" s="12">
        <f t="shared" si="2"/>
        <v>68949.167704167136</v>
      </c>
      <c r="M9" s="12">
        <f t="shared" si="2"/>
        <v>86875.948579976626</v>
      </c>
      <c r="N9" s="12">
        <f t="shared" si="2"/>
        <v>120704.259411027</v>
      </c>
      <c r="O9" s="12">
        <f t="shared" si="2"/>
        <v>189988.72272214669</v>
      </c>
      <c r="P9" s="12">
        <f t="shared" si="2"/>
        <v>241285.74603897546</v>
      </c>
      <c r="Q9" s="40">
        <f t="shared" ref="Q9" si="3">Q8/7.33333</f>
        <v>325735.75715261686</v>
      </c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55000000000000004">
      <c r="A10" s="1"/>
      <c r="B10" s="41">
        <v>4</v>
      </c>
      <c r="C10" s="11" t="s">
        <v>8</v>
      </c>
      <c r="D10" s="13">
        <f t="shared" ref="D10:P10" si="4">D9*1.4</f>
        <v>21019.100463227482</v>
      </c>
      <c r="E10" s="13">
        <f t="shared" si="4"/>
        <v>24799.102181410079</v>
      </c>
      <c r="F10" s="13">
        <f t="shared" si="4"/>
        <v>30998.877726762599</v>
      </c>
      <c r="G10" s="13">
        <f t="shared" si="4"/>
        <v>38748.835794925362</v>
      </c>
      <c r="H10" s="13">
        <f t="shared" si="4"/>
        <v>45336.156970980439</v>
      </c>
      <c r="I10" s="13">
        <f t="shared" si="4"/>
        <v>51683.314401506541</v>
      </c>
      <c r="J10" s="13">
        <f t="shared" si="4"/>
        <v>59177.454171570069</v>
      </c>
      <c r="K10" s="13">
        <f t="shared" si="4"/>
        <v>70717.150325977418</v>
      </c>
      <c r="L10" s="13">
        <f t="shared" si="4"/>
        <v>96528.834785833984</v>
      </c>
      <c r="M10" s="13">
        <f t="shared" si="4"/>
        <v>121626.32801196727</v>
      </c>
      <c r="N10" s="13">
        <f t="shared" si="4"/>
        <v>168985.96317543779</v>
      </c>
      <c r="O10" s="13">
        <f t="shared" si="4"/>
        <v>265984.21181100537</v>
      </c>
      <c r="P10" s="13">
        <f t="shared" si="4"/>
        <v>337800.04445456562</v>
      </c>
      <c r="Q10" s="42">
        <f t="shared" ref="Q10" si="5">Q9*1.4</f>
        <v>456030.06001366361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33.75" customHeight="1" x14ac:dyDescent="0.55000000000000004">
      <c r="A11" s="1"/>
      <c r="B11" s="39">
        <v>5</v>
      </c>
      <c r="C11" s="10" t="s">
        <v>9</v>
      </c>
      <c r="D11" s="12">
        <f t="shared" ref="D11:P11" si="6">D7/10</f>
        <v>330300</v>
      </c>
      <c r="E11" s="12">
        <f t="shared" si="6"/>
        <v>389700</v>
      </c>
      <c r="F11" s="12">
        <f t="shared" si="6"/>
        <v>487125</v>
      </c>
      <c r="G11" s="12">
        <f t="shared" si="6"/>
        <v>608910</v>
      </c>
      <c r="H11" s="12">
        <f t="shared" si="6"/>
        <v>712425</v>
      </c>
      <c r="I11" s="12">
        <f t="shared" si="6"/>
        <v>812166</v>
      </c>
      <c r="J11" s="12">
        <f t="shared" si="6"/>
        <v>929931</v>
      </c>
      <c r="K11" s="12">
        <f t="shared" si="6"/>
        <v>1111269</v>
      </c>
      <c r="L11" s="12">
        <f t="shared" si="6"/>
        <v>1516881</v>
      </c>
      <c r="M11" s="12">
        <f t="shared" si="6"/>
        <v>1911270</v>
      </c>
      <c r="N11" s="12">
        <f t="shared" si="6"/>
        <v>2655492.5</v>
      </c>
      <c r="O11" s="12">
        <f t="shared" si="6"/>
        <v>4179750</v>
      </c>
      <c r="P11" s="12">
        <f t="shared" si="6"/>
        <v>5308284</v>
      </c>
      <c r="Q11" s="40">
        <f t="shared" ref="Q11" si="7">Q7/10</f>
        <v>7166183.4000000004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55000000000000004">
      <c r="A12" s="1"/>
      <c r="B12" s="41">
        <v>6</v>
      </c>
      <c r="C12" s="10" t="s">
        <v>10</v>
      </c>
      <c r="D12" s="13">
        <f t="shared" ref="D12:P12" si="8">D11*2</f>
        <v>660600</v>
      </c>
      <c r="E12" s="13">
        <f t="shared" si="8"/>
        <v>779400</v>
      </c>
      <c r="F12" s="13">
        <f t="shared" si="8"/>
        <v>974250</v>
      </c>
      <c r="G12" s="13">
        <f t="shared" si="8"/>
        <v>1217820</v>
      </c>
      <c r="H12" s="13">
        <f t="shared" si="8"/>
        <v>1424850</v>
      </c>
      <c r="I12" s="13">
        <f t="shared" si="8"/>
        <v>1624332</v>
      </c>
      <c r="J12" s="13">
        <f t="shared" si="8"/>
        <v>1859862</v>
      </c>
      <c r="K12" s="13">
        <f t="shared" si="8"/>
        <v>2222538</v>
      </c>
      <c r="L12" s="13">
        <f t="shared" si="8"/>
        <v>3033762</v>
      </c>
      <c r="M12" s="13">
        <f t="shared" si="8"/>
        <v>3822540</v>
      </c>
      <c r="N12" s="13">
        <f t="shared" si="8"/>
        <v>5310985</v>
      </c>
      <c r="O12" s="13">
        <f t="shared" si="8"/>
        <v>8359500</v>
      </c>
      <c r="P12" s="13">
        <f t="shared" si="8"/>
        <v>10616568</v>
      </c>
      <c r="Q12" s="42">
        <f t="shared" ref="Q12" si="9">Q11*2</f>
        <v>14332366.800000001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55000000000000004">
      <c r="A13" s="1"/>
      <c r="B13" s="39">
        <v>7</v>
      </c>
      <c r="C13" s="10" t="s">
        <v>11</v>
      </c>
      <c r="D13" s="12">
        <v>280000</v>
      </c>
      <c r="E13" s="12">
        <v>350000</v>
      </c>
      <c r="F13" s="12">
        <v>500000</v>
      </c>
      <c r="G13" s="12">
        <v>800000</v>
      </c>
      <c r="H13" s="12">
        <v>1100000</v>
      </c>
      <c r="I13" s="12">
        <v>1100000</v>
      </c>
      <c r="J13" s="12">
        <v>1100000</v>
      </c>
      <c r="K13" s="12">
        <v>1100000</v>
      </c>
      <c r="L13" s="12">
        <v>1900000</v>
      </c>
      <c r="M13" s="12">
        <v>4000000</v>
      </c>
      <c r="N13" s="12">
        <v>6000000</v>
      </c>
      <c r="O13" s="12">
        <v>8500000</v>
      </c>
      <c r="P13" s="12">
        <v>11000000</v>
      </c>
      <c r="Q13" s="40">
        <v>14000000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55000000000000004">
      <c r="A14" s="1"/>
      <c r="B14" s="41">
        <v>8</v>
      </c>
      <c r="C14" s="11" t="s">
        <v>12</v>
      </c>
      <c r="D14" s="13">
        <v>100000</v>
      </c>
      <c r="E14" s="13">
        <v>100000</v>
      </c>
      <c r="F14" s="13">
        <v>200000</v>
      </c>
      <c r="G14" s="13">
        <v>200000</v>
      </c>
      <c r="H14" s="13">
        <v>400000</v>
      </c>
      <c r="I14" s="13">
        <v>200000</v>
      </c>
      <c r="J14" s="13">
        <v>400000</v>
      </c>
      <c r="K14" s="13">
        <v>400000</v>
      </c>
      <c r="L14" s="13">
        <v>1000000</v>
      </c>
      <c r="M14" s="13">
        <v>3000000</v>
      </c>
      <c r="N14" s="13">
        <v>4500000</v>
      </c>
      <c r="O14" s="13">
        <v>6500000</v>
      </c>
      <c r="P14" s="13">
        <v>9000000</v>
      </c>
      <c r="Q14" s="42">
        <v>9000000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s="30" customFormat="1" ht="27" customHeight="1" x14ac:dyDescent="0.55000000000000004">
      <c r="A15" s="29"/>
      <c r="B15" s="39">
        <v>9</v>
      </c>
      <c r="C15" s="11" t="s">
        <v>41</v>
      </c>
      <c r="D15" s="12"/>
      <c r="E15" s="12"/>
      <c r="F15" s="12"/>
      <c r="G15" s="12"/>
      <c r="H15" s="12"/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40">
        <v>5000000</v>
      </c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27" customHeight="1" x14ac:dyDescent="0.55000000000000004">
      <c r="A16" s="1"/>
      <c r="B16" s="39">
        <v>10</v>
      </c>
      <c r="C16" s="10" t="s">
        <v>13</v>
      </c>
      <c r="D16" s="12">
        <f t="shared" ref="D16:P16" si="10">D7*0.2</f>
        <v>660600</v>
      </c>
      <c r="E16" s="12">
        <f t="shared" si="10"/>
        <v>779400</v>
      </c>
      <c r="F16" s="12">
        <f t="shared" si="10"/>
        <v>974250</v>
      </c>
      <c r="G16" s="12">
        <f t="shared" si="10"/>
        <v>1217820</v>
      </c>
      <c r="H16" s="12">
        <f t="shared" si="10"/>
        <v>1424850</v>
      </c>
      <c r="I16" s="12">
        <f t="shared" si="10"/>
        <v>1624332</v>
      </c>
      <c r="J16" s="12">
        <f t="shared" si="10"/>
        <v>1859862</v>
      </c>
      <c r="K16" s="12">
        <f t="shared" si="10"/>
        <v>2222538</v>
      </c>
      <c r="L16" s="12">
        <f t="shared" si="10"/>
        <v>3033762</v>
      </c>
      <c r="M16" s="12">
        <f t="shared" si="10"/>
        <v>3822540</v>
      </c>
      <c r="N16" s="12">
        <f t="shared" si="10"/>
        <v>5310985</v>
      </c>
      <c r="O16" s="12">
        <f t="shared" si="10"/>
        <v>8359500</v>
      </c>
      <c r="P16" s="12">
        <f t="shared" si="10"/>
        <v>10616568</v>
      </c>
      <c r="Q16" s="40">
        <f t="shared" ref="Q16" si="11">Q7*0.2</f>
        <v>14332366.800000001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55000000000000004">
      <c r="A17" s="1"/>
      <c r="B17" s="39">
        <v>11</v>
      </c>
      <c r="C17" s="10" t="s">
        <v>14</v>
      </c>
      <c r="D17" s="12">
        <f t="shared" ref="D17:P17" si="12">D7*0.03</f>
        <v>99090</v>
      </c>
      <c r="E17" s="12">
        <f t="shared" si="12"/>
        <v>116910</v>
      </c>
      <c r="F17" s="12">
        <f t="shared" si="12"/>
        <v>146137.5</v>
      </c>
      <c r="G17" s="12">
        <f t="shared" si="12"/>
        <v>182673</v>
      </c>
      <c r="H17" s="12">
        <f t="shared" si="12"/>
        <v>213727.5</v>
      </c>
      <c r="I17" s="12">
        <f t="shared" si="12"/>
        <v>243649.8</v>
      </c>
      <c r="J17" s="12">
        <f t="shared" si="12"/>
        <v>278979.3</v>
      </c>
      <c r="K17" s="12">
        <f t="shared" si="12"/>
        <v>333380.7</v>
      </c>
      <c r="L17" s="12">
        <f t="shared" si="12"/>
        <v>455064.3</v>
      </c>
      <c r="M17" s="12">
        <f t="shared" si="12"/>
        <v>573381</v>
      </c>
      <c r="N17" s="12">
        <f t="shared" si="12"/>
        <v>796647.75</v>
      </c>
      <c r="O17" s="12">
        <f t="shared" si="12"/>
        <v>1253925</v>
      </c>
      <c r="P17" s="12">
        <f t="shared" si="12"/>
        <v>1592485.2</v>
      </c>
      <c r="Q17" s="40">
        <f t="shared" ref="Q17" si="13">Q7*0.03</f>
        <v>2149855.02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55000000000000004">
      <c r="A18" s="1"/>
      <c r="B18" s="39">
        <v>12</v>
      </c>
      <c r="C18" s="10" t="s">
        <v>15</v>
      </c>
      <c r="D18" s="12">
        <f t="shared" ref="D18:P18" si="14">D7*0.07</f>
        <v>231210.00000000003</v>
      </c>
      <c r="E18" s="12">
        <f t="shared" si="14"/>
        <v>272790</v>
      </c>
      <c r="F18" s="12">
        <f t="shared" si="14"/>
        <v>340987.50000000006</v>
      </c>
      <c r="G18" s="12">
        <f t="shared" si="14"/>
        <v>426237.00000000006</v>
      </c>
      <c r="H18" s="12">
        <f t="shared" si="14"/>
        <v>498697.50000000006</v>
      </c>
      <c r="I18" s="12">
        <f t="shared" si="14"/>
        <v>568516.20000000007</v>
      </c>
      <c r="J18" s="12">
        <f t="shared" si="14"/>
        <v>650951.70000000007</v>
      </c>
      <c r="K18" s="12">
        <f t="shared" si="14"/>
        <v>777888.3</v>
      </c>
      <c r="L18" s="12">
        <f t="shared" si="14"/>
        <v>1061816.7000000002</v>
      </c>
      <c r="M18" s="12">
        <f t="shared" si="14"/>
        <v>1337889.0000000002</v>
      </c>
      <c r="N18" s="12">
        <f t="shared" si="14"/>
        <v>1858844.7500000002</v>
      </c>
      <c r="O18" s="12">
        <f t="shared" si="14"/>
        <v>2925825.0000000005</v>
      </c>
      <c r="P18" s="12">
        <f t="shared" si="14"/>
        <v>3715798.8000000003</v>
      </c>
      <c r="Q18" s="40">
        <f t="shared" ref="Q18" si="15">Q7*0.07</f>
        <v>5016328.3800000008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55000000000000004">
      <c r="A19" s="1"/>
      <c r="B19" s="41">
        <v>13</v>
      </c>
      <c r="C19" s="11" t="s">
        <v>16</v>
      </c>
      <c r="D19" s="13">
        <f t="shared" ref="D19:P19" si="16">D7*2</f>
        <v>6606000</v>
      </c>
      <c r="E19" s="13">
        <f t="shared" si="16"/>
        <v>7794000</v>
      </c>
      <c r="F19" s="13">
        <f t="shared" si="16"/>
        <v>9742500</v>
      </c>
      <c r="G19" s="13">
        <f t="shared" si="16"/>
        <v>12178200</v>
      </c>
      <c r="H19" s="13">
        <f t="shared" si="16"/>
        <v>14248500</v>
      </c>
      <c r="I19" s="13">
        <f t="shared" si="16"/>
        <v>16243320</v>
      </c>
      <c r="J19" s="13">
        <f t="shared" si="16"/>
        <v>18598620</v>
      </c>
      <c r="K19" s="13">
        <f t="shared" si="16"/>
        <v>22225380</v>
      </c>
      <c r="L19" s="13">
        <f t="shared" si="16"/>
        <v>30337620</v>
      </c>
      <c r="M19" s="13">
        <f t="shared" si="16"/>
        <v>38225400</v>
      </c>
      <c r="N19" s="13">
        <f t="shared" si="16"/>
        <v>53109850</v>
      </c>
      <c r="O19" s="13">
        <f t="shared" si="16"/>
        <v>83595000</v>
      </c>
      <c r="P19" s="13">
        <f t="shared" si="16"/>
        <v>106165680</v>
      </c>
      <c r="Q19" s="42">
        <f t="shared" ref="Q19" si="17">Q7*2</f>
        <v>143323668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55000000000000004">
      <c r="A20" s="1"/>
      <c r="B20" s="41">
        <v>14</v>
      </c>
      <c r="C20" s="11" t="s">
        <v>17</v>
      </c>
      <c r="D20" s="13">
        <f t="shared" ref="D20:P20" si="18">D7*3</f>
        <v>9909000</v>
      </c>
      <c r="E20" s="13">
        <f t="shared" si="18"/>
        <v>11691000</v>
      </c>
      <c r="F20" s="13">
        <f t="shared" si="18"/>
        <v>14613750</v>
      </c>
      <c r="G20" s="13">
        <f t="shared" si="18"/>
        <v>18267300</v>
      </c>
      <c r="H20" s="13">
        <f t="shared" si="18"/>
        <v>21372750</v>
      </c>
      <c r="I20" s="13">
        <f t="shared" si="18"/>
        <v>24364980</v>
      </c>
      <c r="J20" s="13">
        <f t="shared" si="18"/>
        <v>27897930</v>
      </c>
      <c r="K20" s="13">
        <f t="shared" si="18"/>
        <v>33338070</v>
      </c>
      <c r="L20" s="13">
        <f t="shared" si="18"/>
        <v>45506430</v>
      </c>
      <c r="M20" s="13">
        <f t="shared" si="18"/>
        <v>57338100</v>
      </c>
      <c r="N20" s="13">
        <f t="shared" si="18"/>
        <v>79664775</v>
      </c>
      <c r="O20" s="13">
        <f t="shared" si="18"/>
        <v>125392500</v>
      </c>
      <c r="P20" s="13">
        <f t="shared" si="18"/>
        <v>159248520</v>
      </c>
      <c r="Q20" s="42">
        <f t="shared" ref="Q20" si="19">Q7*3</f>
        <v>214985502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36.75" customHeight="1" x14ac:dyDescent="0.55000000000000004">
      <c r="A21" s="1"/>
      <c r="B21" s="41">
        <v>15</v>
      </c>
      <c r="C21" s="11" t="s">
        <v>18</v>
      </c>
      <c r="D21" s="13">
        <f t="shared" ref="D21:P21" si="20">2*D10</f>
        <v>42038.200926454963</v>
      </c>
      <c r="E21" s="13">
        <f t="shared" si="20"/>
        <v>49598.204362820157</v>
      </c>
      <c r="F21" s="13">
        <f t="shared" si="20"/>
        <v>61997.755453525198</v>
      </c>
      <c r="G21" s="13">
        <f t="shared" si="20"/>
        <v>77497.671589850725</v>
      </c>
      <c r="H21" s="13">
        <f t="shared" si="20"/>
        <v>90672.313941960878</v>
      </c>
      <c r="I21" s="13">
        <f t="shared" si="20"/>
        <v>103366.62880301308</v>
      </c>
      <c r="J21" s="13">
        <f t="shared" si="20"/>
        <v>118354.90834314014</v>
      </c>
      <c r="K21" s="13">
        <f t="shared" si="20"/>
        <v>141434.30065195484</v>
      </c>
      <c r="L21" s="13">
        <f t="shared" si="20"/>
        <v>193057.66957166797</v>
      </c>
      <c r="M21" s="13">
        <f t="shared" si="20"/>
        <v>243252.65602393454</v>
      </c>
      <c r="N21" s="13">
        <f t="shared" si="20"/>
        <v>337971.92635087558</v>
      </c>
      <c r="O21" s="13">
        <f t="shared" si="20"/>
        <v>531968.42362201074</v>
      </c>
      <c r="P21" s="13">
        <f t="shared" si="20"/>
        <v>675600.08890913124</v>
      </c>
      <c r="Q21" s="42">
        <f t="shared" ref="Q21" si="21">2*Q10</f>
        <v>912060.12002732721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55000000000000004">
      <c r="A22" s="1"/>
      <c r="B22" s="39">
        <v>16</v>
      </c>
      <c r="C22" s="10" t="s">
        <v>19</v>
      </c>
      <c r="D22" s="12">
        <f t="shared" ref="D22:P22" si="22">D7</f>
        <v>3303000</v>
      </c>
      <c r="E22" s="12">
        <f t="shared" si="22"/>
        <v>3897000</v>
      </c>
      <c r="F22" s="12">
        <f t="shared" si="22"/>
        <v>4871250</v>
      </c>
      <c r="G22" s="12">
        <f t="shared" si="22"/>
        <v>6089100</v>
      </c>
      <c r="H22" s="12">
        <f t="shared" si="22"/>
        <v>7124250</v>
      </c>
      <c r="I22" s="12">
        <f t="shared" si="22"/>
        <v>8121660</v>
      </c>
      <c r="J22" s="12">
        <f t="shared" si="22"/>
        <v>9299310</v>
      </c>
      <c r="K22" s="12">
        <f t="shared" si="22"/>
        <v>11112690</v>
      </c>
      <c r="L22" s="12">
        <f t="shared" si="22"/>
        <v>15168810</v>
      </c>
      <c r="M22" s="12">
        <f t="shared" si="22"/>
        <v>19112700</v>
      </c>
      <c r="N22" s="12">
        <f t="shared" si="22"/>
        <v>26554925</v>
      </c>
      <c r="O22" s="12">
        <f t="shared" si="22"/>
        <v>41797500</v>
      </c>
      <c r="P22" s="12">
        <f t="shared" si="22"/>
        <v>53082840</v>
      </c>
      <c r="Q22" s="40">
        <f t="shared" ref="Q22" si="23">Q7</f>
        <v>71661834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39" customHeight="1" x14ac:dyDescent="0.55000000000000004">
      <c r="A23" s="1"/>
      <c r="B23" s="41">
        <v>17</v>
      </c>
      <c r="C23" s="11" t="s">
        <v>20</v>
      </c>
      <c r="D23" s="13">
        <f t="shared" ref="D23:P23" si="24">D22/12</f>
        <v>275250</v>
      </c>
      <c r="E23" s="13">
        <f t="shared" si="24"/>
        <v>324750</v>
      </c>
      <c r="F23" s="13">
        <f t="shared" si="24"/>
        <v>405937.5</v>
      </c>
      <c r="G23" s="13">
        <f t="shared" si="24"/>
        <v>507425</v>
      </c>
      <c r="H23" s="13">
        <f t="shared" si="24"/>
        <v>593687.5</v>
      </c>
      <c r="I23" s="13">
        <f t="shared" si="24"/>
        <v>676805</v>
      </c>
      <c r="J23" s="13">
        <f t="shared" si="24"/>
        <v>774942.5</v>
      </c>
      <c r="K23" s="13">
        <f t="shared" si="24"/>
        <v>926057.5</v>
      </c>
      <c r="L23" s="13">
        <f t="shared" si="24"/>
        <v>1264067.5</v>
      </c>
      <c r="M23" s="13">
        <f t="shared" si="24"/>
        <v>1592725</v>
      </c>
      <c r="N23" s="13">
        <f t="shared" si="24"/>
        <v>2212910.4166666665</v>
      </c>
      <c r="O23" s="13">
        <f t="shared" si="24"/>
        <v>3483125</v>
      </c>
      <c r="P23" s="13">
        <f t="shared" si="24"/>
        <v>4423570</v>
      </c>
      <c r="Q23" s="42">
        <f t="shared" ref="Q23" si="25">Q22/12</f>
        <v>5971819.5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55000000000000004">
      <c r="A24" s="1"/>
      <c r="B24" s="41">
        <v>18</v>
      </c>
      <c r="C24" s="11" t="s">
        <v>21</v>
      </c>
      <c r="D24" s="13">
        <v>200</v>
      </c>
      <c r="E24" s="13">
        <v>250</v>
      </c>
      <c r="F24" s="13">
        <v>300</v>
      </c>
      <c r="G24" s="13">
        <v>5000</v>
      </c>
      <c r="H24" s="13">
        <v>10000</v>
      </c>
      <c r="I24" s="13">
        <v>10000</v>
      </c>
      <c r="J24" s="13">
        <v>17000</v>
      </c>
      <c r="K24" s="13">
        <v>17000</v>
      </c>
      <c r="L24" s="13">
        <v>23333</v>
      </c>
      <c r="M24" s="13">
        <v>33333</v>
      </c>
      <c r="N24" s="13">
        <v>46666</v>
      </c>
      <c r="O24" s="13">
        <v>70000</v>
      </c>
      <c r="P24" s="13">
        <v>70000</v>
      </c>
      <c r="Q24" s="42">
        <v>70000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78" customHeight="1" thickBot="1" x14ac:dyDescent="0.6">
      <c r="A25" s="2"/>
      <c r="B25" s="43">
        <v>19</v>
      </c>
      <c r="C25" s="44" t="s">
        <v>22</v>
      </c>
      <c r="D25" s="45" t="s">
        <v>23</v>
      </c>
      <c r="E25" s="45" t="s">
        <v>24</v>
      </c>
      <c r="F25" s="45" t="s">
        <v>25</v>
      </c>
      <c r="G25" s="45" t="s">
        <v>26</v>
      </c>
      <c r="H25" s="45" t="s">
        <v>27</v>
      </c>
      <c r="I25" s="45" t="s">
        <v>28</v>
      </c>
      <c r="J25" s="45" t="s">
        <v>29</v>
      </c>
      <c r="K25" s="45" t="s">
        <v>30</v>
      </c>
      <c r="L25" s="45" t="s">
        <v>31</v>
      </c>
      <c r="M25" s="45" t="s">
        <v>32</v>
      </c>
      <c r="N25" s="45" t="s">
        <v>33</v>
      </c>
      <c r="O25" s="45" t="s">
        <v>34</v>
      </c>
      <c r="P25" s="45" t="s">
        <v>35</v>
      </c>
      <c r="Q25" s="46" t="s">
        <v>40</v>
      </c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55000000000000004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55000000000000004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55000000000000004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55000000000000004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55000000000000004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55000000000000004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55000000000000004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5500000000000000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5500000000000000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5500000000000000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5500000000000000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5500000000000000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5500000000000000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5500000000000000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5500000000000000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5500000000000000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5500000000000000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5500000000000000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5500000000000000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5500000000000000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5500000000000000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5500000000000000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5500000000000000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5500000000000000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5500000000000000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5500000000000000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5500000000000000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5500000000000000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5500000000000000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5500000000000000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5500000000000000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5500000000000000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5500000000000000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5500000000000000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5500000000000000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5500000000000000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5500000000000000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5500000000000000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5500000000000000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5500000000000000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5500000000000000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5500000000000000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5500000000000000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5500000000000000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5500000000000000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5500000000000000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5500000000000000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5500000000000000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5500000000000000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5500000000000000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5500000000000000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5500000000000000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5500000000000000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5500000000000000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5500000000000000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5500000000000000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5500000000000000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5500000000000000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5500000000000000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5500000000000000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5500000000000000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5500000000000000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5500000000000000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5500000000000000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5500000000000000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5500000000000000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5500000000000000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5500000000000000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5500000000000000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5500000000000000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5500000000000000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5500000000000000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5500000000000000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5500000000000000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5500000000000000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5500000000000000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550000000000000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5500000000000000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5500000000000000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5500000000000000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5500000000000000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5500000000000000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5500000000000000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5500000000000000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5500000000000000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5500000000000000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5500000000000000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5500000000000000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5500000000000000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5500000000000000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5500000000000000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5500000000000000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5500000000000000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5500000000000000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5500000000000000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5500000000000000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5500000000000000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5500000000000000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5500000000000000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5500000000000000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5500000000000000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5500000000000000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5500000000000000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5500000000000000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5500000000000000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5500000000000000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5500000000000000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5500000000000000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5500000000000000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5500000000000000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5500000000000000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5500000000000000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5500000000000000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5500000000000000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5500000000000000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5500000000000000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5500000000000000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5500000000000000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5500000000000000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5500000000000000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5500000000000000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5500000000000000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5500000000000000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5500000000000000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5500000000000000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5500000000000000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5500000000000000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5500000000000000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5500000000000000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5500000000000000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5500000000000000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5500000000000000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5500000000000000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5500000000000000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5500000000000000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5500000000000000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5500000000000000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5500000000000000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5500000000000000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5500000000000000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5500000000000000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5500000000000000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5500000000000000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5500000000000000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5500000000000000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5500000000000000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5500000000000000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5500000000000000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5500000000000000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5500000000000000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5500000000000000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5500000000000000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5500000000000000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5500000000000000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5500000000000000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5500000000000000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5500000000000000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5500000000000000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5500000000000000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5500000000000000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5500000000000000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5500000000000000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5500000000000000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5500000000000000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5500000000000000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5500000000000000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5500000000000000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5500000000000000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5500000000000000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5500000000000000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5500000000000000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5500000000000000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5500000000000000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5500000000000000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5500000000000000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5500000000000000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550000000000000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5500000000000000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5500000000000000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5500000000000000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5500000000000000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5500000000000000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5500000000000000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5500000000000000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5500000000000000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5500000000000000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5500000000000000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5500000000000000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5500000000000000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5500000000000000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5500000000000000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5500000000000000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5500000000000000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5500000000000000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5500000000000000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5500000000000000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5500000000000000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5500000000000000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5500000000000000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5500000000000000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5500000000000000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5500000000000000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5500000000000000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5500000000000000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5500000000000000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5500000000000000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5500000000000000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5500000000000000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5500000000000000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5500000000000000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5500000000000000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5500000000000000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5500000000000000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5500000000000000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5500000000000000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5500000000000000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5500000000000000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5500000000000000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5500000000000000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5500000000000000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5500000000000000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5500000000000000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5500000000000000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5500000000000000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5500000000000000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5500000000000000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5500000000000000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5500000000000000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5500000000000000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5500000000000000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5500000000000000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5500000000000000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5500000000000000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5500000000000000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5500000000000000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5500000000000000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5500000000000000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5500000000000000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5500000000000000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5500000000000000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5500000000000000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5500000000000000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5500000000000000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5500000000000000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5500000000000000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5500000000000000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5500000000000000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5500000000000000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5500000000000000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5500000000000000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5500000000000000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5500000000000000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5500000000000000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5500000000000000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5500000000000000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5500000000000000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5500000000000000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5500000000000000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5500000000000000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5500000000000000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5500000000000000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5500000000000000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5500000000000000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5500000000000000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5500000000000000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5500000000000000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5500000000000000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5500000000000000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5500000000000000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5500000000000000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5500000000000000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5500000000000000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5500000000000000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5500000000000000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5500000000000000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5500000000000000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550000000000000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5500000000000000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5500000000000000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5500000000000000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5500000000000000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5500000000000000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5500000000000000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5500000000000000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5500000000000000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5500000000000000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5500000000000000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5500000000000000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5500000000000000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5500000000000000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5500000000000000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5500000000000000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5500000000000000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5500000000000000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5500000000000000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5500000000000000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5500000000000000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5500000000000000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5500000000000000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5500000000000000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5500000000000000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5500000000000000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5500000000000000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5500000000000000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5500000000000000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5500000000000000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5500000000000000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5500000000000000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5500000000000000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5500000000000000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5500000000000000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5500000000000000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5500000000000000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5500000000000000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5500000000000000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5500000000000000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5500000000000000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5500000000000000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5500000000000000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5500000000000000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5500000000000000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5500000000000000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5500000000000000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5500000000000000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5500000000000000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5500000000000000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5500000000000000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5500000000000000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5500000000000000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5500000000000000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5500000000000000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5500000000000000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5500000000000000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5500000000000000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5500000000000000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5500000000000000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5500000000000000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5500000000000000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5500000000000000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5500000000000000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5500000000000000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5500000000000000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5500000000000000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5500000000000000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5500000000000000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5500000000000000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5500000000000000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5500000000000000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5500000000000000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5500000000000000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5500000000000000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5500000000000000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5500000000000000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5500000000000000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5500000000000000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5500000000000000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5500000000000000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5500000000000000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5500000000000000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5500000000000000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5500000000000000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5500000000000000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5500000000000000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5500000000000000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5500000000000000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5500000000000000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5500000000000000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5500000000000000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5500000000000000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5500000000000000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5500000000000000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5500000000000000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5500000000000000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5500000000000000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5500000000000000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5500000000000000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550000000000000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5500000000000000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5500000000000000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5500000000000000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5500000000000000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5500000000000000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5500000000000000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5500000000000000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5500000000000000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5500000000000000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5500000000000000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5500000000000000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5500000000000000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5500000000000000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5500000000000000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5500000000000000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5500000000000000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5500000000000000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5500000000000000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5500000000000000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5500000000000000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5500000000000000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5500000000000000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5500000000000000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5500000000000000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5500000000000000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5500000000000000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5500000000000000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5500000000000000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5500000000000000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5500000000000000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5500000000000000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5500000000000000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5500000000000000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5500000000000000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5500000000000000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5500000000000000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5500000000000000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5500000000000000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5500000000000000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5500000000000000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5500000000000000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5500000000000000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5500000000000000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5500000000000000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5500000000000000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5500000000000000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5500000000000000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5500000000000000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5500000000000000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5500000000000000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5500000000000000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5500000000000000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5500000000000000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5500000000000000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5500000000000000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5500000000000000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5500000000000000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5500000000000000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5500000000000000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5500000000000000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5500000000000000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5500000000000000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5500000000000000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5500000000000000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5500000000000000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5500000000000000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5500000000000000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5500000000000000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5500000000000000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5500000000000000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5500000000000000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5500000000000000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5500000000000000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5500000000000000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5500000000000000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5500000000000000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5500000000000000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5500000000000000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5500000000000000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5500000000000000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5500000000000000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5500000000000000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5500000000000000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5500000000000000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5500000000000000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5500000000000000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5500000000000000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5500000000000000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5500000000000000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5500000000000000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5500000000000000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5500000000000000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5500000000000000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5500000000000000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5500000000000000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5500000000000000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5500000000000000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5500000000000000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5500000000000000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550000000000000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5500000000000000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5500000000000000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5500000000000000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5500000000000000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5500000000000000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5500000000000000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5500000000000000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5500000000000000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5500000000000000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5500000000000000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5500000000000000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5500000000000000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5500000000000000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5500000000000000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5500000000000000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5500000000000000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5500000000000000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5500000000000000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5500000000000000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5500000000000000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5500000000000000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5500000000000000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5500000000000000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5500000000000000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5500000000000000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5500000000000000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5500000000000000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5500000000000000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5500000000000000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5500000000000000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5500000000000000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5500000000000000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5500000000000000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5500000000000000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5500000000000000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5500000000000000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5500000000000000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5500000000000000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5500000000000000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5500000000000000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5500000000000000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5500000000000000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5500000000000000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5500000000000000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5500000000000000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5500000000000000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5500000000000000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5500000000000000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5500000000000000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5500000000000000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5500000000000000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5500000000000000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5500000000000000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5500000000000000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5500000000000000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5500000000000000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5500000000000000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5500000000000000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5500000000000000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5500000000000000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5500000000000000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5500000000000000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5500000000000000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5500000000000000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5500000000000000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5500000000000000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5500000000000000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5500000000000000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5500000000000000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5500000000000000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5500000000000000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5500000000000000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5500000000000000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5500000000000000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5500000000000000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5500000000000000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5500000000000000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5500000000000000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5500000000000000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5500000000000000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5500000000000000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5500000000000000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5500000000000000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5500000000000000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5500000000000000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5500000000000000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5500000000000000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5500000000000000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5500000000000000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5500000000000000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5500000000000000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5500000000000000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5500000000000000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5500000000000000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5500000000000000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5500000000000000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5500000000000000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5500000000000000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5500000000000000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550000000000000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5500000000000000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5500000000000000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5500000000000000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5500000000000000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5500000000000000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5500000000000000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5500000000000000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5500000000000000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5500000000000000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5500000000000000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5500000000000000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5500000000000000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5500000000000000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5500000000000000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5500000000000000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5500000000000000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5500000000000000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5500000000000000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5500000000000000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5500000000000000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5500000000000000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5500000000000000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5500000000000000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5500000000000000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5500000000000000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5500000000000000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5500000000000000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5500000000000000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5500000000000000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5500000000000000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5500000000000000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5500000000000000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5500000000000000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5500000000000000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5500000000000000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5500000000000000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5500000000000000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5500000000000000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5500000000000000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5500000000000000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5500000000000000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5500000000000000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5500000000000000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5500000000000000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5500000000000000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5500000000000000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5500000000000000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5500000000000000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5500000000000000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5500000000000000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5500000000000000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5500000000000000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5500000000000000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5500000000000000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5500000000000000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5500000000000000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5500000000000000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5500000000000000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5500000000000000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5500000000000000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5500000000000000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5500000000000000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5500000000000000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5500000000000000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5500000000000000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5500000000000000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5500000000000000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5500000000000000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5500000000000000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5500000000000000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5500000000000000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5500000000000000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5500000000000000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5500000000000000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5500000000000000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5500000000000000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5500000000000000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5500000000000000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5500000000000000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5500000000000000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5500000000000000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5500000000000000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5500000000000000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5500000000000000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5500000000000000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5500000000000000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5500000000000000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5500000000000000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5500000000000000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5500000000000000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5500000000000000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5500000000000000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5500000000000000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5500000000000000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5500000000000000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5500000000000000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5500000000000000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5500000000000000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5500000000000000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550000000000000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5500000000000000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5500000000000000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5500000000000000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5500000000000000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5500000000000000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5500000000000000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5500000000000000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5500000000000000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5500000000000000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5500000000000000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5500000000000000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5500000000000000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5500000000000000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5500000000000000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5500000000000000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5500000000000000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5500000000000000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5500000000000000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5500000000000000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5500000000000000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5500000000000000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5500000000000000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5500000000000000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5500000000000000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5500000000000000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5500000000000000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5500000000000000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5500000000000000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5500000000000000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5500000000000000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5500000000000000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5500000000000000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5500000000000000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5500000000000000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5500000000000000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5500000000000000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5500000000000000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5500000000000000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5500000000000000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5500000000000000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5500000000000000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5500000000000000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5500000000000000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5500000000000000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5500000000000000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5500000000000000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5500000000000000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5500000000000000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5500000000000000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5500000000000000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5500000000000000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5500000000000000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5500000000000000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5500000000000000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5500000000000000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5500000000000000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5500000000000000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5500000000000000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5500000000000000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5500000000000000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5500000000000000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5500000000000000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5500000000000000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5500000000000000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5500000000000000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5500000000000000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5500000000000000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5500000000000000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5500000000000000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5500000000000000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5500000000000000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5500000000000000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5500000000000000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5500000000000000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5500000000000000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5500000000000000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5500000000000000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5500000000000000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5500000000000000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5500000000000000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5500000000000000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5500000000000000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5500000000000000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5500000000000000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5500000000000000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5500000000000000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5500000000000000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5500000000000000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5500000000000000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5500000000000000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5500000000000000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5500000000000000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5500000000000000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5500000000000000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5500000000000000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5500000000000000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5500000000000000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5500000000000000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5500000000000000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550000000000000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5500000000000000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5500000000000000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5500000000000000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5500000000000000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5500000000000000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5500000000000000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5500000000000000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5500000000000000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5500000000000000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5500000000000000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5500000000000000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5500000000000000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5500000000000000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5500000000000000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5500000000000000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5500000000000000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5500000000000000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5500000000000000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5500000000000000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5500000000000000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5500000000000000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5500000000000000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5500000000000000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5500000000000000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5500000000000000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5500000000000000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5500000000000000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5500000000000000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5500000000000000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5500000000000000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5500000000000000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5500000000000000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5500000000000000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5500000000000000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5500000000000000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5500000000000000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5500000000000000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5500000000000000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5500000000000000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5500000000000000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5500000000000000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5500000000000000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5500000000000000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5500000000000000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5500000000000000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5500000000000000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5500000000000000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5500000000000000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5500000000000000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5500000000000000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5500000000000000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5500000000000000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5500000000000000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5500000000000000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5500000000000000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5500000000000000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5500000000000000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5500000000000000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5500000000000000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5500000000000000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5500000000000000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5500000000000000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5500000000000000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5500000000000000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5500000000000000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5500000000000000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5500000000000000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5500000000000000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5500000000000000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5500000000000000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5500000000000000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5500000000000000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5500000000000000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5500000000000000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5500000000000000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5500000000000000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5500000000000000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5500000000000000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5500000000000000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5500000000000000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5500000000000000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5500000000000000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5500000000000000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5500000000000000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5500000000000000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5500000000000000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5500000000000000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5500000000000000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5500000000000000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5500000000000000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5500000000000000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5500000000000000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5500000000000000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5500000000000000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5500000000000000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5500000000000000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5500000000000000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5500000000000000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5500000000000000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550000000000000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5500000000000000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5500000000000000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5500000000000000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5500000000000000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5500000000000000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5500000000000000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5500000000000000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5500000000000000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5500000000000000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5500000000000000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5500000000000000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5500000000000000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5500000000000000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5500000000000000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5500000000000000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5500000000000000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5500000000000000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5500000000000000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5500000000000000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5500000000000000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5500000000000000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5500000000000000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5500000000000000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5500000000000000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5500000000000000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5500000000000000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5500000000000000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5500000000000000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5500000000000000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5500000000000000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5500000000000000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5500000000000000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5500000000000000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5500000000000000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5500000000000000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5500000000000000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5500000000000000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5500000000000000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5500000000000000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5500000000000000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5500000000000000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5500000000000000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5500000000000000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5500000000000000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5500000000000000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5500000000000000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5500000000000000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5500000000000000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5500000000000000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5500000000000000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5500000000000000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5500000000000000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5500000000000000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5500000000000000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5500000000000000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5500000000000000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5500000000000000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5500000000000000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5500000000000000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5500000000000000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5500000000000000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5500000000000000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5500000000000000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5500000000000000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5500000000000000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5500000000000000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5500000000000000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5500000000000000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5500000000000000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5500000000000000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5500000000000000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5500000000000000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5500000000000000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5500000000000000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5500000000000000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5500000000000000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5500000000000000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5500000000000000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55000000000000004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5500000000000000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55000000000000004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55000000000000004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55000000000000004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55000000000000004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55000000000000004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55000000000000004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55000000000000004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55000000000000004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55000000000000004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5500000000000000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55000000000000004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55000000000000004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55000000000000004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55000000000000004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55000000000000004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55000000000000004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55000000000000004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4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">
    <mergeCell ref="B2:H2"/>
    <mergeCell ref="B3:C3"/>
    <mergeCell ref="D3:H3"/>
    <mergeCell ref="B4:C4"/>
    <mergeCell ref="D4:H4"/>
  </mergeCells>
  <hyperlinks>
    <hyperlink ref="D4" r:id="rId1" xr:uid="{00000000-0004-0000-0000-000000000000}"/>
    <hyperlink ref="D3" r:id="rId2" xr:uid="{D768FD2D-36AF-45FA-B5A8-4CCCC47C3C61}"/>
  </hyperlinks>
  <pageMargins left="0.7" right="0.7" top="0.75" bottom="0.75" header="0" footer="0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675F-A774-4386-B49C-E5DA92CB5D0D}">
  <dimension ref="A1:Z982"/>
  <sheetViews>
    <sheetView rightToLeft="1" zoomScale="130" zoomScaleNormal="130" workbookViewId="0">
      <selection activeCell="D3" sqref="D3:H3"/>
    </sheetView>
  </sheetViews>
  <sheetFormatPr defaultColWidth="12.625" defaultRowHeight="15" customHeight="1" x14ac:dyDescent="0.55000000000000004"/>
  <cols>
    <col min="1" max="1" width="12" style="3" customWidth="1"/>
    <col min="2" max="2" width="6.125" style="3" customWidth="1"/>
    <col min="3" max="4" width="30.375" style="3" customWidth="1"/>
    <col min="5" max="7" width="11.75" style="3" customWidth="1"/>
    <col min="8" max="16" width="13.875" style="3" customWidth="1"/>
    <col min="17" max="26" width="9.125" style="3" customWidth="1"/>
    <col min="27" max="16384" width="12.625" style="3"/>
  </cols>
  <sheetData>
    <row r="1" spans="1:26" ht="18" customHeight="1" x14ac:dyDescent="0.55000000000000004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1" customHeight="1" x14ac:dyDescent="0.55000000000000004">
      <c r="A2" s="1"/>
      <c r="B2" s="31"/>
      <c r="C2" s="32"/>
      <c r="D2" s="32"/>
      <c r="E2" s="32"/>
      <c r="F2" s="32"/>
      <c r="G2" s="32"/>
      <c r="H2" s="32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55000000000000004">
      <c r="A3" s="1"/>
      <c r="B3" s="31" t="s">
        <v>0</v>
      </c>
      <c r="C3" s="32"/>
      <c r="D3" s="57" t="s">
        <v>60</v>
      </c>
      <c r="E3" s="33"/>
      <c r="F3" s="33"/>
      <c r="G3" s="33"/>
      <c r="H3" s="33"/>
      <c r="I3" s="14"/>
      <c r="J3" s="14"/>
      <c r="K3" s="14"/>
      <c r="L3" s="7"/>
      <c r="M3" s="7"/>
      <c r="N3" s="7"/>
      <c r="O3" s="7"/>
      <c r="P3" s="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55000000000000004">
      <c r="A4" s="1"/>
      <c r="B4" s="31" t="s">
        <v>1</v>
      </c>
      <c r="C4" s="32"/>
      <c r="D4" s="34" t="s">
        <v>2</v>
      </c>
      <c r="E4" s="34"/>
      <c r="F4" s="34"/>
      <c r="G4" s="34"/>
      <c r="H4" s="34"/>
      <c r="I4" s="15"/>
      <c r="J4" s="15"/>
      <c r="K4" s="15"/>
      <c r="L4" s="8"/>
      <c r="M4" s="8"/>
      <c r="N4" s="8"/>
      <c r="O4" s="8"/>
      <c r="P4" s="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55000000000000004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thickBot="1" x14ac:dyDescent="0.6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16" customFormat="1" ht="45.75" customHeight="1" thickTop="1" thickBot="1" x14ac:dyDescent="0.6">
      <c r="A7" s="2"/>
      <c r="B7" s="26" t="s">
        <v>36</v>
      </c>
      <c r="C7" s="27" t="s">
        <v>37</v>
      </c>
      <c r="D7" s="28" t="s">
        <v>38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5" customFormat="1" ht="28.5" customHeight="1" thickTop="1" x14ac:dyDescent="0.55000000000000004">
      <c r="A8" s="4"/>
      <c r="B8" s="23">
        <v>1403</v>
      </c>
      <c r="C8" s="24">
        <v>71661834</v>
      </c>
      <c r="D8" s="25">
        <f>C8*7</f>
        <v>501632838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8.5" customHeight="1" x14ac:dyDescent="0.55000000000000004">
      <c r="A9" s="1"/>
      <c r="B9" s="23">
        <v>1402</v>
      </c>
      <c r="C9" s="24">
        <v>53082840</v>
      </c>
      <c r="D9" s="25">
        <f t="shared" ref="D9:D11" si="0">C9*7</f>
        <v>371579880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55000000000000004">
      <c r="A10" s="1"/>
      <c r="B10" s="17">
        <v>1401</v>
      </c>
      <c r="C10" s="18">
        <v>41797500</v>
      </c>
      <c r="D10" s="19">
        <f t="shared" si="0"/>
        <v>292582500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55000000000000004">
      <c r="A11" s="1"/>
      <c r="B11" s="17">
        <v>1400</v>
      </c>
      <c r="C11" s="18">
        <v>26554925</v>
      </c>
      <c r="D11" s="19">
        <f t="shared" si="0"/>
        <v>185884475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 x14ac:dyDescent="0.55000000000000004">
      <c r="A12" s="1"/>
      <c r="B12" s="17">
        <v>1399</v>
      </c>
      <c r="C12" s="18">
        <v>19112700</v>
      </c>
      <c r="D12" s="19">
        <f>C12*7</f>
        <v>133788900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 x14ac:dyDescent="0.55000000000000004">
      <c r="A13" s="1"/>
      <c r="B13" s="17">
        <v>1398</v>
      </c>
      <c r="C13" s="18">
        <v>15168810</v>
      </c>
      <c r="D13" s="19">
        <f t="shared" ref="D13:D21" si="1">C13*7</f>
        <v>106181670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55000000000000004">
      <c r="A14" s="1"/>
      <c r="B14" s="17">
        <v>1397</v>
      </c>
      <c r="C14" s="18">
        <v>11112690</v>
      </c>
      <c r="D14" s="19">
        <f t="shared" si="1"/>
        <v>77788830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 x14ac:dyDescent="0.55000000000000004">
      <c r="A15" s="1"/>
      <c r="B15" s="17">
        <v>1396</v>
      </c>
      <c r="C15" s="18">
        <v>9299310</v>
      </c>
      <c r="D15" s="19">
        <f t="shared" si="1"/>
        <v>65095170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55000000000000004">
      <c r="A16" s="1"/>
      <c r="B16" s="17">
        <v>1395</v>
      </c>
      <c r="C16" s="18">
        <v>8121660</v>
      </c>
      <c r="D16" s="19">
        <f t="shared" si="1"/>
        <v>56851620</v>
      </c>
      <c r="E16" s="1"/>
      <c r="F16" s="1"/>
      <c r="G16" s="1"/>
      <c r="H16" s="1" t="s">
        <v>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 x14ac:dyDescent="0.55000000000000004">
      <c r="A17" s="1"/>
      <c r="B17" s="17">
        <v>1394</v>
      </c>
      <c r="C17" s="18">
        <v>7124250</v>
      </c>
      <c r="D17" s="19">
        <f t="shared" si="1"/>
        <v>49869750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 x14ac:dyDescent="0.55000000000000004">
      <c r="A18" s="1"/>
      <c r="B18" s="17">
        <v>1393</v>
      </c>
      <c r="C18" s="18">
        <v>6089100</v>
      </c>
      <c r="D18" s="19">
        <f t="shared" si="1"/>
        <v>42623700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55000000000000004">
      <c r="A19" s="1"/>
      <c r="B19" s="17">
        <v>1392</v>
      </c>
      <c r="C19" s="18">
        <v>4871250</v>
      </c>
      <c r="D19" s="19">
        <f t="shared" si="1"/>
        <v>34098750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 x14ac:dyDescent="0.55000000000000004">
      <c r="A20" s="1"/>
      <c r="B20" s="17">
        <v>1391</v>
      </c>
      <c r="C20" s="18">
        <v>3897000</v>
      </c>
      <c r="D20" s="19">
        <f t="shared" si="1"/>
        <v>27279000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thickBot="1" x14ac:dyDescent="0.6">
      <c r="A21" s="1"/>
      <c r="B21" s="20">
        <v>1390</v>
      </c>
      <c r="C21" s="21">
        <v>3303000</v>
      </c>
      <c r="D21" s="22">
        <f t="shared" si="1"/>
        <v>23121000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thickTop="1" x14ac:dyDescent="0.55000000000000004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55000000000000004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55000000000000004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55000000000000004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55000000000000004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55000000000000004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55000000000000004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55000000000000004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55000000000000004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55000000000000004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55000000000000004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5500000000000000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5500000000000000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5500000000000000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5500000000000000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5500000000000000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5500000000000000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5500000000000000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5500000000000000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5500000000000000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5500000000000000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5500000000000000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5500000000000000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5500000000000000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5500000000000000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5500000000000000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5500000000000000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5500000000000000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5500000000000000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5500000000000000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5500000000000000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5500000000000000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5500000000000000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5500000000000000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5500000000000000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5500000000000000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5500000000000000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5500000000000000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5500000000000000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5500000000000000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5500000000000000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5500000000000000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5500000000000000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5500000000000000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5500000000000000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5500000000000000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5500000000000000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5500000000000000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5500000000000000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5500000000000000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5500000000000000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5500000000000000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5500000000000000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5500000000000000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5500000000000000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5500000000000000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5500000000000000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5500000000000000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5500000000000000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5500000000000000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5500000000000000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5500000000000000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5500000000000000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5500000000000000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5500000000000000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5500000000000000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5500000000000000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5500000000000000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5500000000000000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5500000000000000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5500000000000000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5500000000000000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5500000000000000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5500000000000000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5500000000000000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5500000000000000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5500000000000000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5500000000000000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5500000000000000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5500000000000000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550000000000000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5500000000000000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5500000000000000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5500000000000000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5500000000000000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5500000000000000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5500000000000000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5500000000000000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5500000000000000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5500000000000000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5500000000000000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5500000000000000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5500000000000000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5500000000000000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5500000000000000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5500000000000000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5500000000000000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5500000000000000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5500000000000000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5500000000000000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5500000000000000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5500000000000000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5500000000000000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5500000000000000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5500000000000000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5500000000000000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5500000000000000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5500000000000000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5500000000000000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5500000000000000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5500000000000000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5500000000000000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5500000000000000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5500000000000000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5500000000000000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5500000000000000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5500000000000000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5500000000000000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5500000000000000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5500000000000000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5500000000000000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5500000000000000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5500000000000000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5500000000000000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5500000000000000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5500000000000000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5500000000000000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5500000000000000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5500000000000000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5500000000000000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5500000000000000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5500000000000000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5500000000000000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5500000000000000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5500000000000000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5500000000000000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5500000000000000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5500000000000000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5500000000000000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5500000000000000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5500000000000000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5500000000000000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5500000000000000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5500000000000000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5500000000000000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5500000000000000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5500000000000000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5500000000000000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5500000000000000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5500000000000000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5500000000000000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5500000000000000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5500000000000000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5500000000000000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5500000000000000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5500000000000000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5500000000000000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5500000000000000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5500000000000000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5500000000000000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5500000000000000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5500000000000000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5500000000000000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5500000000000000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5500000000000000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5500000000000000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5500000000000000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5500000000000000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5500000000000000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5500000000000000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5500000000000000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5500000000000000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5500000000000000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5500000000000000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5500000000000000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5500000000000000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5500000000000000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5500000000000000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5500000000000000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5500000000000000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550000000000000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5500000000000000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5500000000000000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5500000000000000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5500000000000000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5500000000000000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5500000000000000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5500000000000000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5500000000000000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5500000000000000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5500000000000000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5500000000000000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5500000000000000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5500000000000000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5500000000000000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5500000000000000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5500000000000000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5500000000000000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5500000000000000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5500000000000000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5500000000000000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5500000000000000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5500000000000000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5500000000000000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5500000000000000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5500000000000000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5500000000000000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5500000000000000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5500000000000000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5500000000000000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5500000000000000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5500000000000000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5500000000000000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5500000000000000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5500000000000000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5500000000000000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5500000000000000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5500000000000000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5500000000000000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5500000000000000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5500000000000000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5500000000000000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5500000000000000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5500000000000000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5500000000000000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5500000000000000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5500000000000000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5500000000000000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5500000000000000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5500000000000000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5500000000000000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5500000000000000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5500000000000000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5500000000000000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5500000000000000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5500000000000000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5500000000000000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5500000000000000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5500000000000000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5500000000000000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5500000000000000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5500000000000000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5500000000000000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5500000000000000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5500000000000000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5500000000000000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5500000000000000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5500000000000000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5500000000000000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5500000000000000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5500000000000000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5500000000000000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5500000000000000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5500000000000000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5500000000000000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5500000000000000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5500000000000000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5500000000000000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5500000000000000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5500000000000000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5500000000000000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5500000000000000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5500000000000000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5500000000000000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5500000000000000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5500000000000000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5500000000000000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5500000000000000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5500000000000000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5500000000000000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5500000000000000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5500000000000000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5500000000000000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5500000000000000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5500000000000000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5500000000000000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5500000000000000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5500000000000000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5500000000000000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5500000000000000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550000000000000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5500000000000000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5500000000000000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5500000000000000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5500000000000000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5500000000000000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5500000000000000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5500000000000000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5500000000000000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5500000000000000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5500000000000000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5500000000000000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5500000000000000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5500000000000000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5500000000000000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5500000000000000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5500000000000000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5500000000000000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5500000000000000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5500000000000000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5500000000000000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5500000000000000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5500000000000000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5500000000000000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5500000000000000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5500000000000000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5500000000000000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5500000000000000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5500000000000000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5500000000000000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5500000000000000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5500000000000000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5500000000000000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5500000000000000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5500000000000000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5500000000000000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5500000000000000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5500000000000000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5500000000000000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5500000000000000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5500000000000000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5500000000000000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5500000000000000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5500000000000000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5500000000000000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5500000000000000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5500000000000000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5500000000000000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5500000000000000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5500000000000000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5500000000000000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5500000000000000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5500000000000000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5500000000000000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5500000000000000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5500000000000000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5500000000000000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5500000000000000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5500000000000000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5500000000000000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5500000000000000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5500000000000000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5500000000000000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5500000000000000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5500000000000000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5500000000000000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5500000000000000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5500000000000000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5500000000000000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5500000000000000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5500000000000000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5500000000000000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5500000000000000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5500000000000000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5500000000000000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5500000000000000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5500000000000000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5500000000000000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5500000000000000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5500000000000000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5500000000000000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5500000000000000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5500000000000000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5500000000000000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5500000000000000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5500000000000000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5500000000000000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5500000000000000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5500000000000000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5500000000000000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5500000000000000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5500000000000000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5500000000000000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5500000000000000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5500000000000000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5500000000000000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5500000000000000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5500000000000000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5500000000000000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5500000000000000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550000000000000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5500000000000000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5500000000000000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5500000000000000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5500000000000000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5500000000000000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5500000000000000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5500000000000000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5500000000000000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5500000000000000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5500000000000000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5500000000000000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5500000000000000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5500000000000000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5500000000000000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5500000000000000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5500000000000000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5500000000000000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5500000000000000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5500000000000000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5500000000000000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5500000000000000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5500000000000000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5500000000000000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5500000000000000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5500000000000000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5500000000000000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5500000000000000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5500000000000000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5500000000000000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5500000000000000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5500000000000000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5500000000000000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5500000000000000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5500000000000000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5500000000000000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5500000000000000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5500000000000000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5500000000000000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5500000000000000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5500000000000000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5500000000000000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5500000000000000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5500000000000000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5500000000000000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5500000000000000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5500000000000000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5500000000000000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5500000000000000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5500000000000000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5500000000000000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5500000000000000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5500000000000000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5500000000000000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5500000000000000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5500000000000000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5500000000000000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5500000000000000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5500000000000000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5500000000000000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5500000000000000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5500000000000000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5500000000000000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5500000000000000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5500000000000000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5500000000000000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5500000000000000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5500000000000000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5500000000000000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5500000000000000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5500000000000000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5500000000000000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5500000000000000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5500000000000000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5500000000000000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5500000000000000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5500000000000000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5500000000000000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5500000000000000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5500000000000000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5500000000000000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5500000000000000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5500000000000000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5500000000000000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5500000000000000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5500000000000000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5500000000000000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5500000000000000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5500000000000000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5500000000000000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5500000000000000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5500000000000000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5500000000000000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5500000000000000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5500000000000000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5500000000000000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5500000000000000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5500000000000000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5500000000000000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5500000000000000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550000000000000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5500000000000000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5500000000000000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5500000000000000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5500000000000000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5500000000000000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5500000000000000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5500000000000000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5500000000000000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5500000000000000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5500000000000000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5500000000000000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5500000000000000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5500000000000000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5500000000000000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5500000000000000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5500000000000000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5500000000000000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5500000000000000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5500000000000000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5500000000000000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5500000000000000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5500000000000000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5500000000000000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5500000000000000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5500000000000000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5500000000000000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5500000000000000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5500000000000000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5500000000000000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5500000000000000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5500000000000000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5500000000000000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5500000000000000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5500000000000000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5500000000000000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5500000000000000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5500000000000000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5500000000000000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5500000000000000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5500000000000000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5500000000000000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5500000000000000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5500000000000000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5500000000000000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5500000000000000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5500000000000000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5500000000000000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5500000000000000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5500000000000000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5500000000000000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5500000000000000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5500000000000000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5500000000000000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5500000000000000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5500000000000000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5500000000000000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5500000000000000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5500000000000000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5500000000000000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5500000000000000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5500000000000000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5500000000000000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5500000000000000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5500000000000000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5500000000000000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5500000000000000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5500000000000000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5500000000000000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5500000000000000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5500000000000000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5500000000000000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5500000000000000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5500000000000000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5500000000000000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5500000000000000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5500000000000000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5500000000000000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5500000000000000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5500000000000000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5500000000000000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5500000000000000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5500000000000000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5500000000000000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5500000000000000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5500000000000000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5500000000000000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5500000000000000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5500000000000000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5500000000000000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5500000000000000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5500000000000000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5500000000000000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5500000000000000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5500000000000000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5500000000000000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5500000000000000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5500000000000000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5500000000000000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5500000000000000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550000000000000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5500000000000000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5500000000000000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5500000000000000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5500000000000000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5500000000000000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5500000000000000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5500000000000000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5500000000000000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5500000000000000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5500000000000000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5500000000000000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5500000000000000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5500000000000000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5500000000000000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5500000000000000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5500000000000000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5500000000000000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5500000000000000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5500000000000000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5500000000000000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5500000000000000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5500000000000000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5500000000000000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5500000000000000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5500000000000000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5500000000000000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5500000000000000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5500000000000000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5500000000000000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5500000000000000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5500000000000000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5500000000000000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5500000000000000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5500000000000000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5500000000000000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5500000000000000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5500000000000000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5500000000000000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5500000000000000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5500000000000000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5500000000000000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5500000000000000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5500000000000000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5500000000000000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5500000000000000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5500000000000000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5500000000000000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5500000000000000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5500000000000000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5500000000000000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5500000000000000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5500000000000000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5500000000000000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5500000000000000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5500000000000000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5500000000000000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5500000000000000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5500000000000000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5500000000000000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5500000000000000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5500000000000000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5500000000000000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5500000000000000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5500000000000000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5500000000000000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5500000000000000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5500000000000000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5500000000000000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5500000000000000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5500000000000000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5500000000000000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5500000000000000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5500000000000000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5500000000000000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5500000000000000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5500000000000000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5500000000000000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5500000000000000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5500000000000000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5500000000000000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5500000000000000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5500000000000000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5500000000000000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5500000000000000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5500000000000000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5500000000000000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5500000000000000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5500000000000000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5500000000000000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5500000000000000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5500000000000000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5500000000000000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5500000000000000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5500000000000000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5500000000000000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5500000000000000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5500000000000000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5500000000000000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5500000000000000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550000000000000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5500000000000000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5500000000000000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5500000000000000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5500000000000000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5500000000000000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5500000000000000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5500000000000000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5500000000000000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5500000000000000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5500000000000000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5500000000000000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5500000000000000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5500000000000000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5500000000000000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5500000000000000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5500000000000000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5500000000000000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5500000000000000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5500000000000000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5500000000000000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5500000000000000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5500000000000000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5500000000000000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5500000000000000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5500000000000000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5500000000000000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5500000000000000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5500000000000000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5500000000000000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5500000000000000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5500000000000000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5500000000000000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5500000000000000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5500000000000000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5500000000000000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5500000000000000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5500000000000000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5500000000000000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5500000000000000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5500000000000000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5500000000000000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5500000000000000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5500000000000000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5500000000000000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5500000000000000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5500000000000000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5500000000000000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5500000000000000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5500000000000000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5500000000000000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5500000000000000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5500000000000000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5500000000000000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5500000000000000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5500000000000000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5500000000000000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5500000000000000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5500000000000000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5500000000000000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5500000000000000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5500000000000000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5500000000000000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5500000000000000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5500000000000000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5500000000000000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5500000000000000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5500000000000000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5500000000000000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5500000000000000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5500000000000000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5500000000000000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5500000000000000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5500000000000000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5500000000000000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5500000000000000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5500000000000000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5500000000000000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5500000000000000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5500000000000000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5500000000000000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5500000000000000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5500000000000000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5500000000000000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5500000000000000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5500000000000000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5500000000000000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5500000000000000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5500000000000000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5500000000000000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5500000000000000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5500000000000000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5500000000000000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5500000000000000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5500000000000000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5500000000000000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5500000000000000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5500000000000000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5500000000000000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5500000000000000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550000000000000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5500000000000000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5500000000000000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5500000000000000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5500000000000000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5500000000000000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5500000000000000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5500000000000000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5500000000000000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5500000000000000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5500000000000000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5500000000000000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5500000000000000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5500000000000000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5500000000000000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5500000000000000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5500000000000000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5500000000000000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5500000000000000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5500000000000000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5500000000000000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5500000000000000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5500000000000000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5500000000000000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5500000000000000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5500000000000000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5500000000000000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5500000000000000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5500000000000000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5500000000000000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5500000000000000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5500000000000000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5500000000000000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5500000000000000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5500000000000000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5500000000000000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5500000000000000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5500000000000000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5500000000000000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5500000000000000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5500000000000000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5500000000000000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5500000000000000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5500000000000000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5500000000000000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5500000000000000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5500000000000000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5500000000000000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5500000000000000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5500000000000000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5500000000000000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5500000000000000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5500000000000000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5500000000000000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5500000000000000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5500000000000000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5500000000000000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5500000000000000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5500000000000000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5500000000000000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5500000000000000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5500000000000000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5500000000000000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5500000000000000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5500000000000000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5500000000000000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5500000000000000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5500000000000000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5500000000000000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5500000000000000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5500000000000000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5500000000000000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5500000000000000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5500000000000000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5500000000000000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5500000000000000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5500000000000000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5500000000000000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5500000000000000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5500000000000000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5500000000000000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5500000000000000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5500000000000000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5500000000000000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5500000000000000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5500000000000000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5500000000000000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5500000000000000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5500000000000000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5500000000000000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5500000000000000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5500000000000000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5500000000000000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5500000000000000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5500000000000000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5500000000000000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5500000000000000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5500000000000000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5500000000000000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5500000000000000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550000000000000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5500000000000000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5500000000000000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5500000000000000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5500000000000000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5500000000000000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5500000000000000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5500000000000000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5500000000000000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5500000000000000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5500000000000000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5500000000000000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5500000000000000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5500000000000000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5500000000000000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5500000000000000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5500000000000000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5500000000000000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5500000000000000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5500000000000000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5500000000000000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5500000000000000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5500000000000000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5500000000000000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5500000000000000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5500000000000000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5500000000000000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5500000000000000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5500000000000000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5500000000000000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5500000000000000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5500000000000000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5500000000000000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5500000000000000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5500000000000000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5500000000000000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5500000000000000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5500000000000000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5500000000000000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5500000000000000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5500000000000000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5500000000000000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5500000000000000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5500000000000000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5500000000000000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5500000000000000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5500000000000000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5500000000000000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5500000000000000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5500000000000000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5500000000000000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5500000000000000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5500000000000000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5500000000000000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5500000000000000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5500000000000000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5500000000000000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5500000000000000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5500000000000000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5500000000000000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5500000000000000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5500000000000000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5500000000000000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5500000000000000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5500000000000000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5500000000000000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5500000000000000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5500000000000000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5500000000000000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5500000000000000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5500000000000000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5500000000000000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5500000000000000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5500000000000000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5500000000000000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5500000000000000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5500000000000000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5500000000000000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5500000000000000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5">
    <mergeCell ref="B2:H2"/>
    <mergeCell ref="B3:C3"/>
    <mergeCell ref="D3:H3"/>
    <mergeCell ref="B4:C4"/>
    <mergeCell ref="D4:H4"/>
  </mergeCells>
  <hyperlinks>
    <hyperlink ref="D4" r:id="rId1" xr:uid="{6490182E-1422-47BB-B27A-59A31A8AA406}"/>
    <hyperlink ref="D3" r:id="rId2" xr:uid="{662A6FC9-F8A0-4258-AF72-6342D4E0E37B}"/>
  </hyperlinks>
  <pageMargins left="0.7" right="0.7" top="0.75" bottom="0.75" header="0" footer="0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C586-56D0-4E8D-B1AA-555AC7D0E621}">
  <dimension ref="A1:Z12"/>
  <sheetViews>
    <sheetView rightToLeft="1" zoomScaleNormal="100" workbookViewId="0">
      <selection activeCell="D3" sqref="D3:H3"/>
    </sheetView>
  </sheetViews>
  <sheetFormatPr defaultRowHeight="14.25" x14ac:dyDescent="0.2"/>
  <cols>
    <col min="2" max="2" width="5.625" customWidth="1"/>
    <col min="3" max="3" width="31.625" customWidth="1"/>
    <col min="4" max="4" width="62.75" customWidth="1"/>
    <col min="5" max="5" width="10.75" customWidth="1"/>
  </cols>
  <sheetData>
    <row r="1" spans="1:26" s="30" customFormat="1" ht="18" customHeight="1" x14ac:dyDescent="0.55000000000000004">
      <c r="A1" s="29"/>
      <c r="B1" s="29"/>
      <c r="C1" s="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s="30" customFormat="1" ht="171" customHeight="1" x14ac:dyDescent="0.55000000000000004">
      <c r="A2" s="29"/>
      <c r="B2" s="31"/>
      <c r="C2" s="32"/>
      <c r="D2" s="32"/>
      <c r="E2" s="32"/>
      <c r="F2" s="32"/>
      <c r="G2" s="32"/>
      <c r="H2" s="32"/>
      <c r="I2" s="6"/>
      <c r="J2" s="6"/>
      <c r="K2" s="6"/>
      <c r="L2" s="6"/>
      <c r="M2" s="6"/>
      <c r="N2" s="6"/>
      <c r="O2" s="6"/>
      <c r="P2" s="6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s="30" customFormat="1" ht="18" customHeight="1" x14ac:dyDescent="0.55000000000000004">
      <c r="A3" s="29"/>
      <c r="B3" s="31" t="s">
        <v>0</v>
      </c>
      <c r="C3" s="32"/>
      <c r="D3" s="57" t="s">
        <v>60</v>
      </c>
      <c r="E3" s="33"/>
      <c r="F3" s="33"/>
      <c r="G3" s="33"/>
      <c r="H3" s="33"/>
      <c r="I3" s="14"/>
      <c r="J3" s="14"/>
      <c r="K3" s="14"/>
      <c r="L3" s="7"/>
      <c r="M3" s="7"/>
      <c r="N3" s="7"/>
      <c r="O3" s="7"/>
      <c r="P3" s="7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30" customFormat="1" ht="18" customHeight="1" x14ac:dyDescent="0.55000000000000004">
      <c r="A4" s="29"/>
      <c r="B4" s="31" t="s">
        <v>1</v>
      </c>
      <c r="C4" s="32"/>
      <c r="D4" s="34" t="s">
        <v>2</v>
      </c>
      <c r="E4" s="34"/>
      <c r="F4" s="34"/>
      <c r="G4" s="34"/>
      <c r="H4" s="34"/>
      <c r="I4" s="15"/>
      <c r="J4" s="15"/>
      <c r="K4" s="15"/>
      <c r="L4" s="8"/>
      <c r="M4" s="8"/>
      <c r="N4" s="8"/>
      <c r="O4" s="8"/>
      <c r="P4" s="8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30" customFormat="1" ht="18" customHeight="1" x14ac:dyDescent="0.55000000000000004">
      <c r="A5" s="29"/>
      <c r="B5" s="29"/>
      <c r="C5" s="2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" thickBot="1" x14ac:dyDescent="0.25"/>
    <row r="7" spans="1:26" ht="21" thickBot="1" x14ac:dyDescent="0.25">
      <c r="B7" s="47" t="s">
        <v>3</v>
      </c>
      <c r="C7" s="48" t="s">
        <v>43</v>
      </c>
      <c r="D7" s="48" t="s">
        <v>37</v>
      </c>
      <c r="E7" s="49" t="s">
        <v>54</v>
      </c>
    </row>
    <row r="8" spans="1:26" ht="39.75" customHeight="1" thickTop="1" x14ac:dyDescent="0.2">
      <c r="B8" s="50">
        <v>1</v>
      </c>
      <c r="C8" s="24" t="s">
        <v>44</v>
      </c>
      <c r="D8" s="24" t="s">
        <v>49</v>
      </c>
      <c r="E8" s="51" t="s">
        <v>55</v>
      </c>
    </row>
    <row r="9" spans="1:26" ht="39.75" customHeight="1" x14ac:dyDescent="0.2">
      <c r="B9" s="50">
        <v>2</v>
      </c>
      <c r="C9" s="24" t="s">
        <v>45</v>
      </c>
      <c r="D9" s="24" t="s">
        <v>50</v>
      </c>
      <c r="E9" s="51" t="s">
        <v>56</v>
      </c>
    </row>
    <row r="10" spans="1:26" ht="39.75" customHeight="1" x14ac:dyDescent="0.2">
      <c r="B10" s="52">
        <v>3</v>
      </c>
      <c r="C10" s="18" t="s">
        <v>46</v>
      </c>
      <c r="D10" s="18" t="s">
        <v>51</v>
      </c>
      <c r="E10" s="53" t="s">
        <v>57</v>
      </c>
    </row>
    <row r="11" spans="1:26" ht="39.75" customHeight="1" x14ac:dyDescent="0.2">
      <c r="B11" s="52">
        <v>4</v>
      </c>
      <c r="C11" s="18" t="s">
        <v>47</v>
      </c>
      <c r="D11" s="18" t="s">
        <v>52</v>
      </c>
      <c r="E11" s="53" t="s">
        <v>58</v>
      </c>
    </row>
    <row r="12" spans="1:26" ht="39.75" customHeight="1" thickBot="1" x14ac:dyDescent="0.25">
      <c r="B12" s="54">
        <v>5</v>
      </c>
      <c r="C12" s="55" t="s">
        <v>48</v>
      </c>
      <c r="D12" s="55" t="s">
        <v>53</v>
      </c>
      <c r="E12" s="56" t="s">
        <v>59</v>
      </c>
    </row>
  </sheetData>
  <mergeCells count="5">
    <mergeCell ref="B2:H2"/>
    <mergeCell ref="B3:C3"/>
    <mergeCell ref="D3:H3"/>
    <mergeCell ref="B4:C4"/>
    <mergeCell ref="D4:H4"/>
  </mergeCells>
  <hyperlinks>
    <hyperlink ref="D4" r:id="rId1" xr:uid="{4F47FE37-0294-4F38-82F8-26B6300EA5BD}"/>
    <hyperlink ref="D3" r:id="rId2" xr:uid="{794E721B-74DC-4CA1-B7B6-923BF7D99FF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جدول حداقل حقوق ودستمزد</vt:lpstr>
      <vt:lpstr>حداقل و حداکثر تامین اجتماعی</vt:lpstr>
      <vt:lpstr>نوبت کاری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Novingram</dc:creator>
  <cp:lastModifiedBy>Novingram</cp:lastModifiedBy>
  <cp:lastPrinted>2024-03-15T05:28:24Z</cp:lastPrinted>
  <dcterms:created xsi:type="dcterms:W3CDTF">2006-09-16T00:00:00Z</dcterms:created>
  <dcterms:modified xsi:type="dcterms:W3CDTF">2024-04-09T04:49:01Z</dcterms:modified>
</cp:coreProperties>
</file>